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0"/>
  <workbookPr defaultThemeVersion="124226"/>
  <mc:AlternateContent xmlns:mc="http://schemas.openxmlformats.org/markup-compatibility/2006">
    <mc:Choice Requires="x15">
      <x15ac:absPath xmlns:x15ac="http://schemas.microsoft.com/office/spreadsheetml/2010/11/ac" url="Y:\RSC\FoService\Vorlagen_Templates_Tools\Kalkulationstools\"/>
    </mc:Choice>
  </mc:AlternateContent>
  <xr:revisionPtr revIDLastSave="0" documentId="13_ncr:1_{F8BF7077-47FD-4CE8-B3FC-F4BAA3881C96}" xr6:coauthVersionLast="36" xr6:coauthVersionMax="36" xr10:uidLastSave="{00000000-0000-0000-0000-000000000000}"/>
  <bookViews>
    <workbookView xWindow="11160" yWindow="0" windowWidth="28800" windowHeight="13620" xr2:uid="{00000000-000D-0000-FFFF-FFFF00000000}"/>
  </bookViews>
  <sheets>
    <sheet name="Internal Calculation" sheetId="1" r:id="rId1"/>
    <sheet name="Budget Spread" sheetId="3" r:id="rId2"/>
  </sheets>
  <calcPr calcId="191029"/>
</workbook>
</file>

<file path=xl/calcChain.xml><?xml version="1.0" encoding="utf-8"?>
<calcChain xmlns="http://schemas.openxmlformats.org/spreadsheetml/2006/main">
  <c r="P23" i="1" l="1"/>
  <c r="P24" i="1"/>
  <c r="P25" i="1"/>
  <c r="P26" i="1"/>
  <c r="P27" i="1"/>
  <c r="P28" i="1"/>
  <c r="P29" i="1"/>
  <c r="P22" i="1"/>
  <c r="O23" i="1"/>
  <c r="O24" i="1"/>
  <c r="O25" i="1"/>
  <c r="O26" i="1"/>
  <c r="O27" i="1"/>
  <c r="O28" i="1"/>
  <c r="O29" i="1"/>
  <c r="O22" i="1"/>
  <c r="N23" i="1"/>
  <c r="N24" i="1"/>
  <c r="N25" i="1"/>
  <c r="N26" i="1"/>
  <c r="N27" i="1"/>
  <c r="N28" i="1"/>
  <c r="N29" i="1"/>
  <c r="N22" i="1"/>
  <c r="M23" i="1"/>
  <c r="M24" i="1"/>
  <c r="M25" i="1"/>
  <c r="M26" i="1"/>
  <c r="M27" i="1"/>
  <c r="M28" i="1"/>
  <c r="M29" i="1"/>
  <c r="M22" i="1"/>
  <c r="G23" i="1"/>
  <c r="G24" i="1"/>
  <c r="G25" i="1"/>
  <c r="G26" i="1"/>
  <c r="G27" i="1"/>
  <c r="G28" i="1"/>
  <c r="G29" i="1"/>
  <c r="G22" i="1"/>
  <c r="F23" i="1"/>
  <c r="F24" i="1"/>
  <c r="F25" i="1"/>
  <c r="F26" i="1"/>
  <c r="F27" i="1"/>
  <c r="F28" i="1"/>
  <c r="F29" i="1"/>
  <c r="F22" i="1"/>
  <c r="E23" i="1"/>
  <c r="E24" i="1"/>
  <c r="E25" i="1"/>
  <c r="E26" i="1"/>
  <c r="E27" i="1"/>
  <c r="E28" i="1"/>
  <c r="E29" i="1"/>
  <c r="E22" i="1"/>
  <c r="D29" i="1"/>
  <c r="D23" i="1"/>
  <c r="D24" i="1"/>
  <c r="D25" i="1"/>
  <c r="D26" i="1"/>
  <c r="D27" i="1"/>
  <c r="D28" i="1"/>
  <c r="D22" i="1"/>
  <c r="C22" i="1"/>
  <c r="J6" i="1" l="1"/>
  <c r="K6" i="1" s="1"/>
  <c r="C6" i="1"/>
  <c r="M6" i="1"/>
  <c r="F6" i="1"/>
  <c r="G6" i="1" s="1"/>
  <c r="E6" i="1"/>
  <c r="Q19" i="1"/>
  <c r="E58" i="1" s="1"/>
  <c r="F58" i="1" s="1"/>
  <c r="F59" i="1"/>
  <c r="F60" i="1"/>
  <c r="H19" i="1"/>
  <c r="E55" i="1" s="1"/>
  <c r="F55" i="1" s="1"/>
  <c r="E54" i="1"/>
  <c r="F54" i="1" s="1"/>
  <c r="F56" i="1"/>
  <c r="E60" i="1"/>
  <c r="E59" i="1"/>
  <c r="E56" i="1"/>
  <c r="D54" i="1"/>
  <c r="D55" i="1"/>
  <c r="D56" i="1"/>
  <c r="D58" i="1"/>
  <c r="D59" i="1"/>
  <c r="D60" i="1"/>
  <c r="C7" i="1"/>
  <c r="B25" i="1" s="1"/>
  <c r="C4" i="1"/>
  <c r="C5" i="1"/>
  <c r="C8" i="1"/>
  <c r="C26" i="1" s="1"/>
  <c r="C9" i="1"/>
  <c r="B27" i="1" s="1"/>
  <c r="C10" i="1"/>
  <c r="B28" i="1" s="1"/>
  <c r="C11" i="1"/>
  <c r="B29" i="1" s="1"/>
  <c r="J7" i="1"/>
  <c r="K7" i="1" s="1"/>
  <c r="J4" i="1"/>
  <c r="K4" i="1" s="1"/>
  <c r="J5" i="1"/>
  <c r="N5" i="1" s="1"/>
  <c r="O5" i="1" s="1"/>
  <c r="J8" i="1"/>
  <c r="K8" i="1" s="1"/>
  <c r="J9" i="1"/>
  <c r="N9" i="1" s="1"/>
  <c r="O9" i="1" s="1"/>
  <c r="K9" i="1"/>
  <c r="K27" i="1" s="1"/>
  <c r="J10" i="1"/>
  <c r="N10" i="1" s="1"/>
  <c r="O10" i="1" s="1"/>
  <c r="K10" i="1"/>
  <c r="K28" i="1" s="1"/>
  <c r="J11" i="1"/>
  <c r="N11" i="1" s="1"/>
  <c r="O11" i="1" s="1"/>
  <c r="J44" i="1"/>
  <c r="C34" i="1"/>
  <c r="C1" i="3"/>
  <c r="D34" i="1"/>
  <c r="D1" i="3" s="1"/>
  <c r="E34" i="1"/>
  <c r="E1" i="3" s="1"/>
  <c r="F34" i="1"/>
  <c r="F1" i="3"/>
  <c r="G34" i="1"/>
  <c r="G1" i="3"/>
  <c r="B34" i="1"/>
  <c r="B1" i="3" s="1"/>
  <c r="H35" i="1"/>
  <c r="H36" i="1"/>
  <c r="H37" i="1"/>
  <c r="H38" i="1"/>
  <c r="Q36" i="1"/>
  <c r="Q35" i="1"/>
  <c r="Q37" i="1"/>
  <c r="Q38" i="1"/>
  <c r="J43" i="1"/>
  <c r="J42" i="1"/>
  <c r="J41" i="1"/>
  <c r="J40" i="1"/>
  <c r="J34" i="1"/>
  <c r="J21" i="1"/>
  <c r="J36" i="1"/>
  <c r="J37" i="1"/>
  <c r="J38" i="1"/>
  <c r="J39" i="1"/>
  <c r="J35" i="1"/>
  <c r="J32" i="1"/>
  <c r="J19" i="1"/>
  <c r="J18" i="1"/>
  <c r="O3" i="1"/>
  <c r="N3" i="1"/>
  <c r="M3" i="1"/>
  <c r="L3" i="1"/>
  <c r="K3" i="1"/>
  <c r="J3" i="1"/>
  <c r="A22" i="1"/>
  <c r="J22" i="1" s="1"/>
  <c r="M11" i="1"/>
  <c r="M10" i="1"/>
  <c r="M9" i="1"/>
  <c r="M8" i="1"/>
  <c r="M7" i="1"/>
  <c r="M5" i="1"/>
  <c r="M4" i="1"/>
  <c r="P34" i="1"/>
  <c r="O34" i="1"/>
  <c r="N34" i="1"/>
  <c r="M34" i="1"/>
  <c r="L34" i="1"/>
  <c r="K34" i="1"/>
  <c r="P21" i="1"/>
  <c r="O21" i="1"/>
  <c r="N21" i="1"/>
  <c r="M21" i="1"/>
  <c r="L21" i="1"/>
  <c r="K21" i="1"/>
  <c r="F5" i="1"/>
  <c r="G5" i="1" s="1"/>
  <c r="G21" i="1"/>
  <c r="F21" i="1"/>
  <c r="E21" i="1"/>
  <c r="D21" i="1"/>
  <c r="C21" i="1"/>
  <c r="B21" i="1"/>
  <c r="F4" i="1"/>
  <c r="G4" i="1" s="1"/>
  <c r="F7" i="1"/>
  <c r="G7" i="1" s="1"/>
  <c r="F8" i="1"/>
  <c r="G8" i="1" s="1"/>
  <c r="F9" i="1"/>
  <c r="G9" i="1" s="1"/>
  <c r="F10" i="1"/>
  <c r="G10" i="1" s="1"/>
  <c r="F11" i="1"/>
  <c r="G11" i="1" s="1"/>
  <c r="E5" i="1"/>
  <c r="E4" i="1"/>
  <c r="E7" i="1"/>
  <c r="E8" i="1"/>
  <c r="E10" i="1"/>
  <c r="E11" i="1"/>
  <c r="A27" i="1"/>
  <c r="J27" i="1" s="1"/>
  <c r="A28" i="1"/>
  <c r="J28" i="1"/>
  <c r="A29" i="1"/>
  <c r="J29" i="1"/>
  <c r="E9" i="1"/>
  <c r="A25" i="1"/>
  <c r="J25" i="1"/>
  <c r="A26" i="1"/>
  <c r="J26" i="1" s="1"/>
  <c r="A23" i="1"/>
  <c r="J23" i="1" s="1"/>
  <c r="F61" i="1" l="1"/>
  <c r="P39" i="1" s="1"/>
  <c r="P40" i="1" s="1"/>
  <c r="F57" i="1"/>
  <c r="C39" i="1" s="1"/>
  <c r="C40" i="1" s="1"/>
  <c r="K11" i="1"/>
  <c r="L27" i="1"/>
  <c r="C29" i="1"/>
  <c r="L29" i="1"/>
  <c r="K29" i="1"/>
  <c r="B23" i="1"/>
  <c r="C23" i="1"/>
  <c r="B24" i="1"/>
  <c r="N4" i="1"/>
  <c r="O4" i="1" s="1"/>
  <c r="B26" i="1"/>
  <c r="N8" i="1"/>
  <c r="O8" i="1" s="1"/>
  <c r="C25" i="1"/>
  <c r="C27" i="1"/>
  <c r="N7" i="1"/>
  <c r="O7" i="1" s="1"/>
  <c r="C28" i="1"/>
  <c r="L28" i="1"/>
  <c r="K5" i="1"/>
  <c r="L23" i="1" s="1"/>
  <c r="K22" i="1"/>
  <c r="L22" i="1"/>
  <c r="K24" i="1"/>
  <c r="Q24" i="1" s="1"/>
  <c r="L24" i="1"/>
  <c r="K25" i="1"/>
  <c r="L25" i="1"/>
  <c r="K26" i="1"/>
  <c r="L26" i="1"/>
  <c r="C24" i="1"/>
  <c r="B22" i="1"/>
  <c r="N6" i="1"/>
  <c r="O6" i="1" s="1"/>
  <c r="M39" i="1" l="1"/>
  <c r="M40" i="1" s="1"/>
  <c r="M41" i="1" s="1"/>
  <c r="M42" i="1" s="1"/>
  <c r="L39" i="1"/>
  <c r="L40" i="1" s="1"/>
  <c r="C11" i="3" s="1"/>
  <c r="O39" i="1"/>
  <c r="O40" i="1" s="1"/>
  <c r="F11" i="3" s="1"/>
  <c r="K39" i="1"/>
  <c r="K40" i="1" s="1"/>
  <c r="N39" i="1"/>
  <c r="N40" i="1" s="1"/>
  <c r="E11" i="3" s="1"/>
  <c r="F39" i="1"/>
  <c r="F40" i="1" s="1"/>
  <c r="F41" i="1" s="1"/>
  <c r="B39" i="1"/>
  <c r="B40" i="1" s="1"/>
  <c r="D39" i="1"/>
  <c r="D40" i="1" s="1"/>
  <c r="D41" i="1" s="1"/>
  <c r="E39" i="1"/>
  <c r="E40" i="1" s="1"/>
  <c r="G39" i="1"/>
  <c r="G40" i="1" s="1"/>
  <c r="G5" i="3" s="1"/>
  <c r="H29" i="1"/>
  <c r="H23" i="1"/>
  <c r="Q27" i="1"/>
  <c r="B30" i="1"/>
  <c r="B43" i="1" s="1"/>
  <c r="H25" i="1"/>
  <c r="H27" i="1"/>
  <c r="Q28" i="1"/>
  <c r="E30" i="1"/>
  <c r="E43" i="1" s="1"/>
  <c r="H28" i="1"/>
  <c r="D30" i="1"/>
  <c r="Q22" i="1"/>
  <c r="F30" i="1"/>
  <c r="F43" i="1" s="1"/>
  <c r="Q26" i="1"/>
  <c r="P30" i="1"/>
  <c r="P43" i="1" s="1"/>
  <c r="H26" i="1"/>
  <c r="Q25" i="1"/>
  <c r="N30" i="1"/>
  <c r="G30" i="1"/>
  <c r="G43" i="1" s="1"/>
  <c r="H22" i="1"/>
  <c r="K23" i="1"/>
  <c r="H24" i="1"/>
  <c r="C30" i="1"/>
  <c r="C43" i="1" s="1"/>
  <c r="L30" i="1"/>
  <c r="G11" i="3"/>
  <c r="P41" i="1"/>
  <c r="P42" i="1" s="1"/>
  <c r="C41" i="1"/>
  <c r="N41" i="1" l="1"/>
  <c r="N42" i="1" s="1"/>
  <c r="E5" i="3"/>
  <c r="O41" i="1"/>
  <c r="O42" i="1" s="1"/>
  <c r="D11" i="3"/>
  <c r="F5" i="3"/>
  <c r="Q39" i="1"/>
  <c r="Q40" i="1" s="1"/>
  <c r="C5" i="3"/>
  <c r="L41" i="1"/>
  <c r="L42" i="1" s="1"/>
  <c r="D5" i="3"/>
  <c r="G41" i="1"/>
  <c r="G42" i="1" s="1"/>
  <c r="G44" i="1" s="1"/>
  <c r="D6" i="3"/>
  <c r="E41" i="1"/>
  <c r="H39" i="1"/>
  <c r="H40" i="1" s="1"/>
  <c r="O30" i="1"/>
  <c r="F10" i="3" s="1"/>
  <c r="F12" i="3" s="1"/>
  <c r="Q29" i="1"/>
  <c r="M30" i="1"/>
  <c r="D10" i="3" s="1"/>
  <c r="D43" i="1"/>
  <c r="H43" i="1" s="1"/>
  <c r="Q23" i="1"/>
  <c r="H30" i="1"/>
  <c r="K30" i="1"/>
  <c r="B10" i="3" s="1"/>
  <c r="E3" i="3"/>
  <c r="E4" i="3" s="1"/>
  <c r="N43" i="1"/>
  <c r="E10" i="3"/>
  <c r="E12" i="3" s="1"/>
  <c r="G10" i="3"/>
  <c r="G12" i="3" s="1"/>
  <c r="G3" i="3"/>
  <c r="G4" i="3" s="1"/>
  <c r="P44" i="1"/>
  <c r="G45" i="1" s="1"/>
  <c r="C10" i="3"/>
  <c r="C12" i="3" s="1"/>
  <c r="L43" i="1"/>
  <c r="C3" i="3"/>
  <c r="C4" i="3" s="1"/>
  <c r="B11" i="3"/>
  <c r="K41" i="1"/>
  <c r="B5" i="3"/>
  <c r="B41" i="1"/>
  <c r="B42" i="1" s="1"/>
  <c r="B44" i="1" s="1"/>
  <c r="C42" i="1"/>
  <c r="C44" i="1" s="1"/>
  <c r="D42" i="1"/>
  <c r="F42" i="1"/>
  <c r="F44" i="1" s="1"/>
  <c r="E42" i="1"/>
  <c r="E44" i="1" s="1"/>
  <c r="Q41" i="1" l="1"/>
  <c r="Q42" i="1" s="1"/>
  <c r="N44" i="1"/>
  <c r="E45" i="1" s="1"/>
  <c r="E46" i="1" s="1"/>
  <c r="E2" i="3" s="1"/>
  <c r="E6" i="3"/>
  <c r="E7" i="3" s="1"/>
  <c r="E8" i="3" s="1"/>
  <c r="F6" i="3"/>
  <c r="D12" i="3"/>
  <c r="L44" i="1"/>
  <c r="C45" i="1" s="1"/>
  <c r="C46" i="1" s="1"/>
  <c r="C2" i="3" s="1"/>
  <c r="H5" i="3"/>
  <c r="C6" i="3"/>
  <c r="C7" i="3" s="1"/>
  <c r="G6" i="3"/>
  <c r="G7" i="3" s="1"/>
  <c r="G8" i="3" s="1"/>
  <c r="O43" i="1"/>
  <c r="O44" i="1" s="1"/>
  <c r="F45" i="1" s="1"/>
  <c r="F46" i="1" s="1"/>
  <c r="F2" i="3" s="1"/>
  <c r="Q30" i="1"/>
  <c r="M43" i="1"/>
  <c r="M44" i="1" s="1"/>
  <c r="D45" i="1" s="1"/>
  <c r="F3" i="3"/>
  <c r="F4" i="3" s="1"/>
  <c r="D3" i="3"/>
  <c r="D4" i="3" s="1"/>
  <c r="D7" i="3" s="1"/>
  <c r="D9" i="3" s="1"/>
  <c r="D44" i="1"/>
  <c r="K43" i="1"/>
  <c r="B3" i="3"/>
  <c r="B4" i="3" s="1"/>
  <c r="G46" i="1"/>
  <c r="G2" i="3" s="1"/>
  <c r="H10" i="3"/>
  <c r="H11" i="3"/>
  <c r="B12" i="3"/>
  <c r="K42" i="1"/>
  <c r="H41" i="1"/>
  <c r="H42" i="1" s="1"/>
  <c r="B6" i="3"/>
  <c r="F7" i="3" l="1"/>
  <c r="F9" i="3" s="1"/>
  <c r="Q43" i="1"/>
  <c r="Q44" i="1" s="1"/>
  <c r="E9" i="3"/>
  <c r="D46" i="1"/>
  <c r="D2" i="3" s="1"/>
  <c r="D14" i="3" s="1"/>
  <c r="D8" i="3"/>
  <c r="H4" i="3"/>
  <c r="H44" i="1"/>
  <c r="H3" i="3"/>
  <c r="K44" i="1"/>
  <c r="B45" i="1" s="1"/>
  <c r="H45" i="1" s="1"/>
  <c r="H12" i="3"/>
  <c r="G9" i="3"/>
  <c r="B7" i="3"/>
  <c r="H6" i="3"/>
  <c r="C14" i="3"/>
  <c r="C8" i="3"/>
  <c r="C9" i="3"/>
  <c r="H7" i="3" l="1"/>
  <c r="F8" i="3"/>
  <c r="H46" i="1"/>
  <c r="B46" i="1"/>
  <c r="B2" i="3" s="1"/>
  <c r="H2" i="3" s="1"/>
  <c r="B9" i="3"/>
  <c r="H9" i="3" s="1"/>
  <c r="B8" i="3"/>
  <c r="H8" i="3" s="1"/>
  <c r="H14" i="3" l="1"/>
  <c r="H13" i="3"/>
  <c r="I13" i="3" s="1"/>
  <c r="J13" i="3" s="1"/>
  <c r="B14" i="3"/>
  <c r="G14" i="3" l="1"/>
  <c r="F14" i="3"/>
  <c r="E14" i="3"/>
</calcChain>
</file>

<file path=xl/sharedStrings.xml><?xml version="1.0" encoding="utf-8"?>
<sst xmlns="http://schemas.openxmlformats.org/spreadsheetml/2006/main" count="90" uniqueCount="77">
  <si>
    <t>PostDoc</t>
  </si>
  <si>
    <t>Total</t>
  </si>
  <si>
    <t>Brutto brutto</t>
  </si>
  <si>
    <t>Other costs</t>
  </si>
  <si>
    <t>Gesamt Personal</t>
  </si>
  <si>
    <t>Tenure Track/Ao Prof.</t>
  </si>
  <si>
    <t>Professor</t>
  </si>
  <si>
    <t>Student Assistant</t>
  </si>
  <si>
    <t>Overhead/indirect costs</t>
  </si>
  <si>
    <t>Involvement in the project</t>
  </si>
  <si>
    <t>Hours per week</t>
  </si>
  <si>
    <t>Valorisation p.a.</t>
  </si>
  <si>
    <t>Travel costs</t>
  </si>
  <si>
    <t>Equipment</t>
  </si>
  <si>
    <t>Subcontracting</t>
  </si>
  <si>
    <t>Project duration</t>
  </si>
  <si>
    <t>Personnel costs</t>
  </si>
  <si>
    <t>Total other costs</t>
  </si>
  <si>
    <t>Total other costs incl. OH</t>
  </si>
  <si>
    <t xml:space="preserve"> + Overhead (OH)</t>
  </si>
  <si>
    <t>Total personnel</t>
  </si>
  <si>
    <t>OH percentage on Total Budget</t>
  </si>
  <si>
    <t>Total direct costs available</t>
  </si>
  <si>
    <t>OH part central</t>
  </si>
  <si>
    <t>Category</t>
  </si>
  <si>
    <t>Hourly rate in €</t>
  </si>
  <si>
    <t>Daily rate in €</t>
  </si>
  <si>
    <t>Months</t>
  </si>
  <si>
    <t>Please fill in all necessary ORANGE fields related to your planned project. Please be aware, that you need to add all resources (Professor hours, materials etc.) provided by the University and used in the project under Kategory 2 (table on the right).</t>
  </si>
  <si>
    <t xml:space="preserve">TOTAL PROJECT COSTS </t>
  </si>
  <si>
    <t>Price incl. VAT</t>
  </si>
  <si>
    <t>annual rate</t>
  </si>
  <si>
    <t>large technical facilities</t>
  </si>
  <si>
    <t>10 years</t>
  </si>
  <si>
    <t>laboratory facilities</t>
  </si>
  <si>
    <t>small equipment (&lt; 5k incl. VAT)</t>
  </si>
  <si>
    <t>EDV equipment</t>
  </si>
  <si>
    <t>4 years</t>
  </si>
  <si>
    <t>5 years</t>
  </si>
  <si>
    <t xml:space="preserve">Lifetime </t>
  </si>
  <si>
    <t>max. depreciation rate to be charged to the project</t>
  </si>
  <si>
    <t>project duration in years</t>
  </si>
  <si>
    <t>life time in years</t>
  </si>
  <si>
    <t>Praedoc</t>
  </si>
  <si>
    <t xml:space="preserve">Admin </t>
  </si>
  <si>
    <t>Technical Engineer</t>
  </si>
  <si>
    <t>Equipment costs (depreciation!)*</t>
  </si>
  <si>
    <t xml:space="preserve"> * Equipment costs (&gt; 1.5 k incl. VAT; &lt; 1.5 k = material costs)</t>
  </si>
  <si>
    <t>Material costs &lt; 1.5 k per item</t>
  </si>
  <si>
    <t>Costs PI Sammler total</t>
  </si>
  <si>
    <t>Senior PostDoc</t>
  </si>
  <si>
    <t>Category 1: Additional personnel, materials etc. to be paid by the project</t>
  </si>
  <si>
    <t>Category 2: University resources used within the project</t>
  </si>
  <si>
    <t>Total costs Cat. 1</t>
  </si>
  <si>
    <t>Total costs Cat. 2</t>
  </si>
  <si>
    <t>Cat. 1 Device #1</t>
  </si>
  <si>
    <t>Cat. 1 Device #2</t>
  </si>
  <si>
    <t>Cat. 1 Device #3</t>
  </si>
  <si>
    <t>Total Category 1</t>
  </si>
  <si>
    <t>Cat. 2 Device #1</t>
  </si>
  <si>
    <t>Cat. 2 Device #2</t>
  </si>
  <si>
    <t>Cat. 2 Device #3</t>
  </si>
  <si>
    <t>Total Category 2</t>
  </si>
  <si>
    <t>Total project costs (Cat. 1 + Cat. 2)</t>
  </si>
  <si>
    <t>Total personnel (Cat.1+Cat.2)</t>
  </si>
  <si>
    <t>Total OH personnel (Cat.1+Cat.2)</t>
  </si>
  <si>
    <t>Total other costs (Cat.1+Cat.2)</t>
  </si>
  <si>
    <t>Total OH other costs (Cat.1+Cat.2)</t>
  </si>
  <si>
    <t>Total OH (Cat.1+Cat.2)</t>
  </si>
  <si>
    <t>Stammpersonal excl. OH (Cat. 2) to PI Sammler</t>
  </si>
  <si>
    <t>Other costs excl. OH (Cat. 2) to PI Sammler</t>
  </si>
  <si>
    <t>FTE 2023 per year in €</t>
  </si>
  <si>
    <t>FTE 2023 per month in €</t>
  </si>
  <si>
    <t>Stand 28.07.2023</t>
  </si>
  <si>
    <t>following years</t>
  </si>
  <si>
    <t>OH part Faculty, Centre</t>
  </si>
  <si>
    <t>Achtung - Kalkulationstabelle nur zur internen Verwendung/calculation tool for internal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</si>
</sst>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_-* #,##0.00_-;\-* #,##0.00_-;_-* &quot;-&quot;??_-;_-@_-"/>
    <numFmt numFmtId="165" formatCode="0.0"/>
    <numFmt numFmtId="166" formatCode="_-* #,##0_-;\-* #,##0_-;_-* &quot;-&quot;??_-;_-@_-"/>
    <numFmt numFmtId="167" formatCode="#,##0\ &quot;€&quot;"/>
  </numFmts>
  <fonts count="11" x14ac:knownFonts="1">
    <font>
      <sz val="11"/>
      <color theme="1"/>
      <name val="Calibri"/>
      <family val="2"/>
      <scheme val="minor"/>
    </font>
    <font>
      <b/>
      <sz val="11"/>
      <color theme="1"/>
      <name val="Calibri"/>
      <family val="2"/>
      <scheme val="minor"/>
    </font>
    <font>
      <sz val="10"/>
      <color theme="1"/>
      <name val="Arial"/>
      <family val="2"/>
    </font>
    <font>
      <i/>
      <sz val="11"/>
      <color theme="1"/>
      <name val="Calibri"/>
      <family val="2"/>
      <scheme val="minor"/>
    </font>
    <font>
      <sz val="11"/>
      <color theme="1"/>
      <name val="Calibri"/>
      <family val="2"/>
      <scheme val="minor"/>
    </font>
    <font>
      <i/>
      <sz val="11"/>
      <name val="Calibri"/>
      <family val="2"/>
      <scheme val="minor"/>
    </font>
    <font>
      <sz val="11"/>
      <name val="Calibri"/>
      <family val="2"/>
      <scheme val="minor"/>
    </font>
    <font>
      <b/>
      <sz val="14"/>
      <name val="Calibri"/>
      <family val="2"/>
      <scheme val="minor"/>
    </font>
    <font>
      <b/>
      <sz val="12"/>
      <color theme="1"/>
      <name val="Calibri"/>
      <family val="2"/>
      <scheme val="minor"/>
    </font>
    <font>
      <sz val="11"/>
      <color rgb="FFEB87E6"/>
      <name val="Calibri"/>
      <family val="2"/>
      <scheme val="minor"/>
    </font>
    <font>
      <b/>
      <sz val="14"/>
      <color rgb="FFFF0000"/>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F57DDB"/>
        <bgColor indexed="64"/>
      </patternFill>
    </fill>
    <fill>
      <patternFill patternType="solid">
        <fgColor theme="8" tint="0.3999755851924192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s>
  <cellStyleXfs count="2">
    <xf numFmtId="0" fontId="0" fillId="0" borderId="0"/>
    <xf numFmtId="164" fontId="4" fillId="0" borderId="0" applyFont="0" applyFill="0" applyBorder="0" applyAlignment="0" applyProtection="0"/>
  </cellStyleXfs>
  <cellXfs count="123">
    <xf numFmtId="0" fontId="0" fillId="0" borderId="0" xfId="0"/>
    <xf numFmtId="0" fontId="0" fillId="0" borderId="1" xfId="0" applyBorder="1"/>
    <xf numFmtId="0" fontId="1" fillId="0" borderId="1" xfId="0" applyFont="1" applyBorder="1"/>
    <xf numFmtId="3" fontId="0" fillId="0" borderId="0" xfId="0" applyNumberFormat="1" applyAlignment="1">
      <alignment horizontal="center"/>
    </xf>
    <xf numFmtId="0" fontId="2" fillId="0" borderId="0" xfId="0" applyFont="1"/>
    <xf numFmtId="9" fontId="0" fillId="0" borderId="0" xfId="0" applyNumberFormat="1" applyFill="1" applyAlignment="1">
      <alignment horizontal="center"/>
    </xf>
    <xf numFmtId="165" fontId="0" fillId="0" borderId="0" xfId="0" applyNumberFormat="1"/>
    <xf numFmtId="0" fontId="0" fillId="0" borderId="0" xfId="0" applyBorder="1"/>
    <xf numFmtId="0" fontId="0" fillId="0" borderId="3" xfId="0" applyBorder="1"/>
    <xf numFmtId="0" fontId="0" fillId="0" borderId="7" xfId="0" applyBorder="1"/>
    <xf numFmtId="0" fontId="0" fillId="0" borderId="2" xfId="0" applyBorder="1"/>
    <xf numFmtId="3" fontId="0" fillId="0" borderId="0" xfId="0" applyNumberFormat="1"/>
    <xf numFmtId="0" fontId="3" fillId="0" borderId="0" xfId="0" applyFont="1"/>
    <xf numFmtId="0" fontId="0" fillId="0" borderId="9" xfId="0" applyBorder="1"/>
    <xf numFmtId="0" fontId="0" fillId="0" borderId="14" xfId="0" applyBorder="1"/>
    <xf numFmtId="0" fontId="1" fillId="0" borderId="15" xfId="0" applyFont="1" applyBorder="1"/>
    <xf numFmtId="0" fontId="0" fillId="2" borderId="5" xfId="0" applyFill="1" applyBorder="1" applyAlignment="1">
      <alignment horizontal="center"/>
    </xf>
    <xf numFmtId="0" fontId="1" fillId="0" borderId="3" xfId="0" applyFont="1" applyBorder="1"/>
    <xf numFmtId="0" fontId="1" fillId="0" borderId="16" xfId="0" applyFont="1" applyBorder="1"/>
    <xf numFmtId="0" fontId="0" fillId="4" borderId="1" xfId="0" applyFill="1" applyBorder="1" applyAlignment="1">
      <alignment horizontal="center"/>
    </xf>
    <xf numFmtId="0" fontId="0" fillId="2" borderId="1" xfId="0" applyFill="1" applyBorder="1" applyAlignment="1">
      <alignment horizontal="center"/>
    </xf>
    <xf numFmtId="0" fontId="1" fillId="0" borderId="1" xfId="0" applyFont="1" applyBorder="1" applyAlignment="1">
      <alignment horizontal="center"/>
    </xf>
    <xf numFmtId="0" fontId="0" fillId="7" borderId="3" xfId="0" applyFill="1" applyBorder="1"/>
    <xf numFmtId="0" fontId="5" fillId="9" borderId="1" xfId="0" applyFont="1" applyFill="1" applyBorder="1" applyAlignment="1">
      <alignment horizontal="right"/>
    </xf>
    <xf numFmtId="0" fontId="6" fillId="9" borderId="1" xfId="0" applyFont="1" applyFill="1" applyBorder="1" applyAlignment="1">
      <alignment horizontal="center" vertical="center" wrapText="1"/>
    </xf>
    <xf numFmtId="0" fontId="0" fillId="6" borderId="1" xfId="0" applyFill="1" applyBorder="1"/>
    <xf numFmtId="3" fontId="0" fillId="6" borderId="1" xfId="0" applyNumberFormat="1" applyFill="1" applyBorder="1" applyAlignment="1">
      <alignment horizontal="center"/>
    </xf>
    <xf numFmtId="9" fontId="0" fillId="7" borderId="1" xfId="0" applyNumberFormat="1" applyFill="1" applyBorder="1" applyAlignment="1">
      <alignment horizontal="center"/>
    </xf>
    <xf numFmtId="3" fontId="0" fillId="0" borderId="1" xfId="0" applyNumberFormat="1" applyBorder="1" applyAlignment="1">
      <alignment horizontal="center"/>
    </xf>
    <xf numFmtId="3" fontId="0" fillId="0" borderId="1" xfId="0" applyNumberFormat="1" applyFill="1" applyBorder="1" applyAlignment="1">
      <alignment horizontal="center"/>
    </xf>
    <xf numFmtId="3" fontId="0" fillId="5" borderId="14" xfId="0" applyNumberFormat="1" applyFont="1" applyFill="1" applyBorder="1"/>
    <xf numFmtId="3" fontId="0" fillId="7" borderId="3" xfId="0" applyNumberFormat="1" applyFill="1" applyBorder="1"/>
    <xf numFmtId="3" fontId="0" fillId="7" borderId="1" xfId="0" applyNumberFormat="1" applyFill="1" applyBorder="1"/>
    <xf numFmtId="0" fontId="0" fillId="7" borderId="0" xfId="0" applyFill="1"/>
    <xf numFmtId="3" fontId="3" fillId="7" borderId="0" xfId="0" applyNumberFormat="1" applyFont="1" applyFill="1" applyAlignment="1">
      <alignment horizontal="center"/>
    </xf>
    <xf numFmtId="9" fontId="3" fillId="7" borderId="0" xfId="0" applyNumberFormat="1" applyFont="1" applyFill="1" applyAlignment="1">
      <alignment horizontal="center"/>
    </xf>
    <xf numFmtId="0" fontId="3" fillId="7" borderId="0" xfId="0" applyFont="1" applyFill="1"/>
    <xf numFmtId="0" fontId="0" fillId="7" borderId="0" xfId="0" applyFill="1" applyBorder="1"/>
    <xf numFmtId="3" fontId="0" fillId="10" borderId="3" xfId="0" applyNumberFormat="1" applyFill="1" applyBorder="1"/>
    <xf numFmtId="3" fontId="1" fillId="10" borderId="3" xfId="0" applyNumberFormat="1" applyFont="1" applyFill="1" applyBorder="1"/>
    <xf numFmtId="3" fontId="0" fillId="10" borderId="1" xfId="0" applyNumberFormat="1" applyFill="1" applyBorder="1"/>
    <xf numFmtId="3" fontId="1" fillId="10" borderId="1" xfId="0" applyNumberFormat="1" applyFont="1" applyFill="1" applyBorder="1"/>
    <xf numFmtId="3" fontId="1" fillId="10" borderId="5" xfId="0" applyNumberFormat="1" applyFont="1" applyFill="1" applyBorder="1"/>
    <xf numFmtId="3" fontId="1" fillId="10" borderId="6" xfId="0" applyNumberFormat="1" applyFont="1" applyFill="1" applyBorder="1"/>
    <xf numFmtId="0" fontId="1" fillId="10" borderId="4" xfId="0" applyFont="1" applyFill="1" applyBorder="1" applyAlignment="1">
      <alignment horizontal="center"/>
    </xf>
    <xf numFmtId="3" fontId="0" fillId="10" borderId="11" xfId="0" applyNumberFormat="1" applyFill="1" applyBorder="1"/>
    <xf numFmtId="3" fontId="0" fillId="10" borderId="14" xfId="0" applyNumberFormat="1" applyFont="1" applyFill="1" applyBorder="1"/>
    <xf numFmtId="3" fontId="0" fillId="10" borderId="2" xfId="0" applyNumberFormat="1" applyFill="1" applyBorder="1"/>
    <xf numFmtId="0" fontId="1" fillId="10" borderId="8" xfId="0" applyFont="1" applyFill="1" applyBorder="1" applyAlignment="1">
      <alignment horizontal="center"/>
    </xf>
    <xf numFmtId="0" fontId="1" fillId="10" borderId="6" xfId="0" applyFont="1" applyFill="1" applyBorder="1" applyAlignment="1">
      <alignment horizontal="center"/>
    </xf>
    <xf numFmtId="3" fontId="0" fillId="10" borderId="10" xfId="0" applyNumberFormat="1" applyFill="1" applyBorder="1"/>
    <xf numFmtId="3" fontId="0" fillId="10" borderId="14" xfId="0" applyNumberFormat="1" applyFill="1" applyBorder="1"/>
    <xf numFmtId="9" fontId="0" fillId="3" borderId="0" xfId="0" applyNumberFormat="1" applyFill="1"/>
    <xf numFmtId="0" fontId="1" fillId="8" borderId="12" xfId="0" applyFont="1" applyFill="1" applyBorder="1" applyAlignment="1">
      <alignment wrapText="1"/>
    </xf>
    <xf numFmtId="0" fontId="1" fillId="10" borderId="1" xfId="0" applyFont="1" applyFill="1" applyBorder="1" applyAlignment="1">
      <alignment horizontal="center"/>
    </xf>
    <xf numFmtId="4" fontId="1" fillId="8" borderId="13" xfId="0" applyNumberFormat="1" applyFont="1" applyFill="1" applyBorder="1"/>
    <xf numFmtId="10" fontId="1" fillId="8" borderId="13" xfId="0" applyNumberFormat="1" applyFont="1" applyFill="1" applyBorder="1"/>
    <xf numFmtId="0" fontId="1" fillId="10" borderId="1" xfId="0" applyFont="1" applyFill="1" applyBorder="1"/>
    <xf numFmtId="0" fontId="0" fillId="5" borderId="3" xfId="0" applyFont="1" applyFill="1" applyBorder="1" applyAlignment="1">
      <alignment horizontal="left"/>
    </xf>
    <xf numFmtId="3" fontId="0" fillId="5" borderId="3" xfId="0" applyNumberFormat="1" applyFont="1" applyFill="1" applyBorder="1"/>
    <xf numFmtId="3" fontId="0" fillId="10" borderId="3" xfId="0" applyNumberFormat="1" applyFont="1" applyFill="1" applyBorder="1"/>
    <xf numFmtId="0" fontId="0" fillId="5" borderId="14" xfId="0" applyFont="1" applyFill="1" applyBorder="1" applyAlignment="1">
      <alignment horizontal="left"/>
    </xf>
    <xf numFmtId="0" fontId="0" fillId="10" borderId="14" xfId="0" applyFill="1" applyBorder="1"/>
    <xf numFmtId="0" fontId="0" fillId="10" borderId="3" xfId="0" applyFill="1" applyBorder="1"/>
    <xf numFmtId="166" fontId="0" fillId="6" borderId="1" xfId="1" applyNumberFormat="1" applyFont="1" applyFill="1" applyBorder="1"/>
    <xf numFmtId="166" fontId="0" fillId="0" borderId="1" xfId="1" applyNumberFormat="1" applyFont="1" applyBorder="1"/>
    <xf numFmtId="0" fontId="0" fillId="7" borderId="0" xfId="0" applyFont="1" applyFill="1"/>
    <xf numFmtId="0" fontId="8" fillId="8" borderId="4" xfId="0" applyFont="1" applyFill="1" applyBorder="1" applyAlignment="1">
      <alignment vertical="center" wrapText="1"/>
    </xf>
    <xf numFmtId="3" fontId="8" fillId="8" borderId="5" xfId="0" applyNumberFormat="1" applyFont="1" applyFill="1" applyBorder="1" applyAlignment="1">
      <alignment vertical="center"/>
    </xf>
    <xf numFmtId="0" fontId="1" fillId="6" borderId="1" xfId="0" applyFont="1" applyFill="1" applyBorder="1"/>
    <xf numFmtId="167" fontId="0" fillId="7" borderId="1" xfId="0" applyNumberFormat="1" applyFill="1" applyBorder="1"/>
    <xf numFmtId="0" fontId="0" fillId="7" borderId="1" xfId="0" applyFill="1" applyBorder="1"/>
    <xf numFmtId="0" fontId="1" fillId="6" borderId="1" xfId="0" applyFont="1" applyFill="1" applyBorder="1" applyAlignment="1">
      <alignment wrapText="1"/>
    </xf>
    <xf numFmtId="0" fontId="0" fillId="10" borderId="1" xfId="0" applyFill="1" applyBorder="1"/>
    <xf numFmtId="0" fontId="0" fillId="11" borderId="1" xfId="0" applyFill="1" applyBorder="1"/>
    <xf numFmtId="0" fontId="0" fillId="12" borderId="1" xfId="0" applyFill="1" applyBorder="1"/>
    <xf numFmtId="167" fontId="0" fillId="10" borderId="1" xfId="0" applyNumberFormat="1" applyFill="1" applyBorder="1"/>
    <xf numFmtId="0" fontId="0" fillId="12" borderId="3" xfId="0" applyFill="1" applyBorder="1"/>
    <xf numFmtId="167" fontId="0" fillId="7" borderId="3" xfId="0" applyNumberFormat="1" applyFill="1" applyBorder="1"/>
    <xf numFmtId="167" fontId="0" fillId="10" borderId="3" xfId="0" applyNumberFormat="1" applyFill="1" applyBorder="1"/>
    <xf numFmtId="0" fontId="0" fillId="11" borderId="13" xfId="0" applyFont="1" applyFill="1" applyBorder="1"/>
    <xf numFmtId="167" fontId="0" fillId="7" borderId="13" xfId="0" applyNumberFormat="1" applyFont="1" applyFill="1" applyBorder="1"/>
    <xf numFmtId="0" fontId="0" fillId="7" borderId="13" xfId="0" applyFont="1" applyFill="1" applyBorder="1"/>
    <xf numFmtId="0" fontId="0" fillId="10" borderId="13" xfId="0" applyFont="1" applyFill="1" applyBorder="1"/>
    <xf numFmtId="167" fontId="0" fillId="10" borderId="13" xfId="0" applyNumberFormat="1" applyFont="1" applyFill="1" applyBorder="1"/>
    <xf numFmtId="0" fontId="0" fillId="11" borderId="14" xfId="0" applyFill="1" applyBorder="1"/>
    <xf numFmtId="167" fontId="0" fillId="7" borderId="14" xfId="0" applyNumberFormat="1" applyFill="1" applyBorder="1"/>
    <xf numFmtId="0" fontId="0" fillId="7" borderId="14" xfId="0" applyFill="1" applyBorder="1"/>
    <xf numFmtId="167" fontId="0" fillId="10" borderId="14" xfId="0" applyNumberFormat="1" applyFill="1" applyBorder="1"/>
    <xf numFmtId="0" fontId="0" fillId="12" borderId="14" xfId="0" applyFill="1" applyBorder="1"/>
    <xf numFmtId="0" fontId="0" fillId="12" borderId="5" xfId="0" applyFill="1" applyBorder="1"/>
    <xf numFmtId="167" fontId="0" fillId="7" borderId="5" xfId="0" applyNumberFormat="1" applyFill="1" applyBorder="1"/>
    <xf numFmtId="0" fontId="0" fillId="7" borderId="5" xfId="0" applyFill="1" applyBorder="1"/>
    <xf numFmtId="0" fontId="0" fillId="10" borderId="5" xfId="0" applyFill="1" applyBorder="1"/>
    <xf numFmtId="167" fontId="0" fillId="10" borderId="5" xfId="0" applyNumberFormat="1" applyFill="1" applyBorder="1"/>
    <xf numFmtId="3" fontId="0" fillId="10" borderId="7" xfId="0" applyNumberFormat="1" applyFill="1" applyBorder="1"/>
    <xf numFmtId="0" fontId="0" fillId="12" borderId="3" xfId="0" applyFont="1" applyFill="1" applyBorder="1" applyAlignment="1">
      <alignment horizontal="left"/>
    </xf>
    <xf numFmtId="3" fontId="0" fillId="12" borderId="3" xfId="0" applyNumberFormat="1" applyFont="1" applyFill="1" applyBorder="1"/>
    <xf numFmtId="0" fontId="0" fillId="12" borderId="20" xfId="0" applyFont="1" applyFill="1" applyBorder="1" applyAlignment="1">
      <alignment horizontal="left"/>
    </xf>
    <xf numFmtId="3" fontId="0" fillId="12" borderId="14" xfId="0" applyNumberFormat="1" applyFont="1" applyFill="1" applyBorder="1"/>
    <xf numFmtId="10" fontId="1" fillId="13" borderId="13" xfId="0" applyNumberFormat="1" applyFont="1" applyFill="1" applyBorder="1"/>
    <xf numFmtId="0" fontId="9" fillId="0" borderId="0" xfId="0" applyFont="1"/>
    <xf numFmtId="4" fontId="9" fillId="0" borderId="0" xfId="0" applyNumberFormat="1" applyFont="1"/>
    <xf numFmtId="4" fontId="9" fillId="0" borderId="0" xfId="0" applyNumberFormat="1" applyFont="1" applyFill="1"/>
    <xf numFmtId="0" fontId="0" fillId="12" borderId="21" xfId="0" applyFont="1" applyFill="1" applyBorder="1" applyAlignment="1">
      <alignment horizontal="left"/>
    </xf>
    <xf numFmtId="3" fontId="0" fillId="12" borderId="13" xfId="0" applyNumberFormat="1" applyFont="1" applyFill="1" applyBorder="1"/>
    <xf numFmtId="164" fontId="0" fillId="0" borderId="0" xfId="1" applyNumberFormat="1" applyFont="1"/>
    <xf numFmtId="43" fontId="0" fillId="0" borderId="0" xfId="0" applyNumberFormat="1"/>
    <xf numFmtId="3" fontId="0" fillId="13" borderId="0" xfId="0" applyNumberFormat="1" applyFill="1"/>
    <xf numFmtId="0" fontId="0" fillId="11" borderId="17" xfId="0" applyFont="1" applyFill="1" applyBorder="1" applyAlignment="1">
      <alignment horizontal="left"/>
    </xf>
    <xf numFmtId="3" fontId="0" fillId="11" borderId="2" xfId="0" applyNumberFormat="1" applyFont="1" applyFill="1" applyBorder="1"/>
    <xf numFmtId="3" fontId="0" fillId="14" borderId="14" xfId="0" applyNumberFormat="1" applyFont="1" applyFill="1" applyBorder="1"/>
    <xf numFmtId="0" fontId="0" fillId="12" borderId="19" xfId="0" applyFont="1" applyFill="1" applyBorder="1" applyAlignment="1">
      <alignment horizontal="left"/>
    </xf>
    <xf numFmtId="0" fontId="0" fillId="12" borderId="12" xfId="0" applyFont="1" applyFill="1" applyBorder="1" applyAlignment="1">
      <alignment horizontal="left"/>
    </xf>
    <xf numFmtId="0" fontId="0" fillId="14" borderId="20" xfId="0" applyFont="1" applyFill="1" applyBorder="1" applyAlignment="1">
      <alignment horizontal="left"/>
    </xf>
    <xf numFmtId="0" fontId="0" fillId="0" borderId="1" xfId="0" applyFill="1" applyBorder="1"/>
    <xf numFmtId="166" fontId="0" fillId="0" borderId="1" xfId="1" applyNumberFormat="1" applyFont="1" applyFill="1" applyBorder="1"/>
    <xf numFmtId="3" fontId="0" fillId="6" borderId="1" xfId="0" applyNumberFormat="1" applyFill="1" applyBorder="1" applyAlignment="1">
      <alignment horizontal="left"/>
    </xf>
    <xf numFmtId="0" fontId="7" fillId="11" borderId="18" xfId="0" applyFont="1" applyFill="1" applyBorder="1" applyAlignment="1">
      <alignment horizontal="center"/>
    </xf>
    <xf numFmtId="0" fontId="7" fillId="12" borderId="18" xfId="0" applyFont="1" applyFill="1" applyBorder="1" applyAlignment="1">
      <alignment horizontal="center"/>
    </xf>
    <xf numFmtId="0" fontId="10" fillId="15" borderId="0" xfId="0" applyFont="1" applyFill="1" applyAlignment="1">
      <alignment horizontal="center" wrapText="1"/>
    </xf>
    <xf numFmtId="0" fontId="3" fillId="0" borderId="1" xfId="0" applyFont="1" applyBorder="1"/>
    <xf numFmtId="10" fontId="0" fillId="3" borderId="1" xfId="0" applyNumberFormat="1" applyFill="1" applyBorder="1"/>
  </cellXfs>
  <cellStyles count="2">
    <cellStyle name="Komma" xfId="1" builtinId="3"/>
    <cellStyle name="Standard" xfId="0" builtinId="0"/>
  </cellStyles>
  <dxfs count="2">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EB87E6"/>
      <color rgb="FFF57D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8"/>
  <sheetViews>
    <sheetView tabSelected="1" zoomScale="64" zoomScaleNormal="100" workbookViewId="0">
      <selection sqref="A1:K1"/>
    </sheetView>
  </sheetViews>
  <sheetFormatPr baseColWidth="10" defaultRowHeight="14.5" x14ac:dyDescent="0.35"/>
  <cols>
    <col min="1" max="1" width="30" customWidth="1"/>
    <col min="2" max="2" width="13.6328125" customWidth="1"/>
    <col min="3" max="3" width="12.7265625" customWidth="1"/>
    <col min="4" max="4" width="12.90625" customWidth="1"/>
    <col min="5" max="5" width="11" customWidth="1"/>
    <col min="6" max="6" width="12.453125" customWidth="1"/>
    <col min="7" max="8" width="11" customWidth="1"/>
    <col min="9" max="9" width="7.08984375" customWidth="1"/>
    <col min="10" max="10" width="30.453125" customWidth="1"/>
    <col min="11" max="11" width="11" customWidth="1"/>
    <col min="12" max="12" width="12.90625" customWidth="1"/>
    <col min="13" max="16" width="11" customWidth="1"/>
  </cols>
  <sheetData>
    <row r="1" spans="1:18" ht="28.75" customHeight="1" x14ac:dyDescent="0.45">
      <c r="A1" s="120" t="s">
        <v>76</v>
      </c>
      <c r="B1" s="120"/>
      <c r="C1" s="120"/>
      <c r="D1" s="120"/>
      <c r="E1" s="120"/>
      <c r="F1" s="120"/>
      <c r="G1" s="120"/>
      <c r="H1" s="120"/>
      <c r="I1" s="120"/>
      <c r="J1" s="120"/>
      <c r="K1" s="120"/>
    </row>
    <row r="2" spans="1:18" ht="18.5" x14ac:dyDescent="0.45">
      <c r="A2" s="118" t="s">
        <v>51</v>
      </c>
      <c r="B2" s="118"/>
      <c r="C2" s="118"/>
      <c r="D2" s="118"/>
      <c r="E2" s="118"/>
      <c r="F2" s="118"/>
      <c r="G2" s="118"/>
      <c r="H2" s="118"/>
      <c r="J2" s="119" t="s">
        <v>52</v>
      </c>
      <c r="K2" s="119"/>
      <c r="L2" s="119"/>
      <c r="M2" s="119"/>
      <c r="N2" s="119"/>
      <c r="O2" s="119"/>
      <c r="P2" s="119"/>
      <c r="Q2" s="119"/>
    </row>
    <row r="3" spans="1:18" ht="43.5" x14ac:dyDescent="0.35">
      <c r="A3" s="23" t="s">
        <v>2</v>
      </c>
      <c r="B3" s="24" t="s">
        <v>71</v>
      </c>
      <c r="C3" s="24" t="s">
        <v>72</v>
      </c>
      <c r="D3" s="24" t="s">
        <v>9</v>
      </c>
      <c r="E3" s="24" t="s">
        <v>10</v>
      </c>
      <c r="F3" s="24" t="s">
        <v>25</v>
      </c>
      <c r="G3" s="24" t="s">
        <v>26</v>
      </c>
      <c r="J3" s="24" t="str">
        <f t="shared" ref="J3:O3" si="0">B3</f>
        <v>FTE 2023 per year in €</v>
      </c>
      <c r="K3" s="24" t="str">
        <f t="shared" si="0"/>
        <v>FTE 2023 per month in €</v>
      </c>
      <c r="L3" s="24" t="str">
        <f t="shared" si="0"/>
        <v>Involvement in the project</v>
      </c>
      <c r="M3" s="24" t="str">
        <f t="shared" si="0"/>
        <v>Hours per week</v>
      </c>
      <c r="N3" s="24" t="str">
        <f t="shared" si="0"/>
        <v>Hourly rate in €</v>
      </c>
      <c r="O3" s="24" t="str">
        <f t="shared" si="0"/>
        <v>Daily rate in €</v>
      </c>
      <c r="R3" t="s">
        <v>73</v>
      </c>
    </row>
    <row r="4" spans="1:18" x14ac:dyDescent="0.35">
      <c r="A4" s="25" t="s">
        <v>6</v>
      </c>
      <c r="B4" s="26">
        <v>319965.71402239997</v>
      </c>
      <c r="C4" s="26">
        <f>B4/12</f>
        <v>26663.809501866665</v>
      </c>
      <c r="D4" s="27">
        <v>0</v>
      </c>
      <c r="E4" s="25">
        <f t="shared" ref="E4:E9" si="1">D4*40</f>
        <v>0</v>
      </c>
      <c r="F4" s="64">
        <f>B4/1720</f>
        <v>186.02657791999999</v>
      </c>
      <c r="G4" s="64">
        <f t="shared" ref="G4:G11" si="2">F4*8</f>
        <v>1488.21262336</v>
      </c>
      <c r="J4" s="26">
        <f t="shared" ref="J4:J11" si="3">B4</f>
        <v>319965.71402239997</v>
      </c>
      <c r="K4" s="26">
        <f>J4/12</f>
        <v>26663.809501866665</v>
      </c>
      <c r="L4" s="27">
        <v>0</v>
      </c>
      <c r="M4" s="25">
        <f t="shared" ref="M4:M9" si="4">L4*40</f>
        <v>0</v>
      </c>
      <c r="N4" s="64">
        <f>J4/1720</f>
        <v>186.02657791999999</v>
      </c>
      <c r="O4" s="64">
        <f t="shared" ref="O4:O11" si="5">N4*8</f>
        <v>1488.21262336</v>
      </c>
    </row>
    <row r="5" spans="1:18" x14ac:dyDescent="0.35">
      <c r="A5" s="1" t="s">
        <v>5</v>
      </c>
      <c r="B5" s="28">
        <v>216449.91651840002</v>
      </c>
      <c r="C5" s="28">
        <f t="shared" ref="C5:C11" si="6">B5/12</f>
        <v>18037.4930432</v>
      </c>
      <c r="D5" s="27">
        <v>0</v>
      </c>
      <c r="E5" s="1">
        <f t="shared" si="1"/>
        <v>0</v>
      </c>
      <c r="F5" s="65">
        <f t="shared" ref="F5:F11" si="7">B5/1720</f>
        <v>125.84297472000002</v>
      </c>
      <c r="G5" s="65">
        <f t="shared" si="2"/>
        <v>1006.7437977600001</v>
      </c>
      <c r="J5" s="29">
        <f t="shared" si="3"/>
        <v>216449.91651840002</v>
      </c>
      <c r="K5" s="28">
        <f t="shared" ref="K5:K11" si="8">J5/12</f>
        <v>18037.4930432</v>
      </c>
      <c r="L5" s="27">
        <v>0</v>
      </c>
      <c r="M5" s="1">
        <f t="shared" si="4"/>
        <v>0</v>
      </c>
      <c r="N5" s="65">
        <f t="shared" ref="N5:N11" si="9">J5/1720</f>
        <v>125.84297472000002</v>
      </c>
      <c r="O5" s="65">
        <f t="shared" si="5"/>
        <v>1006.7437977600001</v>
      </c>
    </row>
    <row r="6" spans="1:18" x14ac:dyDescent="0.35">
      <c r="A6" s="25" t="s">
        <v>50</v>
      </c>
      <c r="B6" s="26">
        <v>144339.2385024</v>
      </c>
      <c r="C6" s="26">
        <f t="shared" si="6"/>
        <v>12028.2698752</v>
      </c>
      <c r="D6" s="27">
        <v>0</v>
      </c>
      <c r="E6" s="25">
        <f t="shared" si="1"/>
        <v>0</v>
      </c>
      <c r="F6" s="64">
        <f t="shared" si="7"/>
        <v>83.918161920000003</v>
      </c>
      <c r="G6" s="64">
        <f t="shared" si="2"/>
        <v>671.34529536000002</v>
      </c>
      <c r="J6" s="26">
        <f t="shared" si="3"/>
        <v>144339.2385024</v>
      </c>
      <c r="K6" s="26">
        <f t="shared" si="8"/>
        <v>12028.2698752</v>
      </c>
      <c r="L6" s="27">
        <v>0</v>
      </c>
      <c r="M6" s="25">
        <f t="shared" si="4"/>
        <v>0</v>
      </c>
      <c r="N6" s="64">
        <f t="shared" si="9"/>
        <v>83.918161920000003</v>
      </c>
      <c r="O6" s="64">
        <f t="shared" si="5"/>
        <v>671.34529536000002</v>
      </c>
    </row>
    <row r="7" spans="1:18" x14ac:dyDescent="0.35">
      <c r="A7" s="115" t="s">
        <v>0</v>
      </c>
      <c r="B7" s="28">
        <v>126985.75175679999</v>
      </c>
      <c r="C7" s="29">
        <f t="shared" si="6"/>
        <v>10582.145979733332</v>
      </c>
      <c r="D7" s="27">
        <v>0</v>
      </c>
      <c r="E7" s="115">
        <f t="shared" si="1"/>
        <v>0</v>
      </c>
      <c r="F7" s="116">
        <f t="shared" si="7"/>
        <v>73.828925439999992</v>
      </c>
      <c r="G7" s="116">
        <f t="shared" si="2"/>
        <v>590.63140351999994</v>
      </c>
      <c r="J7" s="29">
        <f t="shared" si="3"/>
        <v>126985.75175679999</v>
      </c>
      <c r="K7" s="29">
        <f t="shared" si="8"/>
        <v>10582.145979733332</v>
      </c>
      <c r="L7" s="27">
        <v>0</v>
      </c>
      <c r="M7" s="115">
        <f t="shared" si="4"/>
        <v>0</v>
      </c>
      <c r="N7" s="116">
        <f t="shared" si="9"/>
        <v>73.828925439999992</v>
      </c>
      <c r="O7" s="116">
        <f t="shared" si="5"/>
        <v>590.63140351999994</v>
      </c>
    </row>
    <row r="8" spans="1:18" x14ac:dyDescent="0.35">
      <c r="A8" s="117" t="s">
        <v>45</v>
      </c>
      <c r="B8" s="26">
        <v>126985.75175679999</v>
      </c>
      <c r="C8" s="26">
        <f t="shared" si="6"/>
        <v>10582.145979733332</v>
      </c>
      <c r="D8" s="27">
        <v>0</v>
      </c>
      <c r="E8" s="25">
        <f t="shared" si="1"/>
        <v>0</v>
      </c>
      <c r="F8" s="64">
        <f t="shared" si="7"/>
        <v>73.828925439999992</v>
      </c>
      <c r="G8" s="64">
        <f t="shared" si="2"/>
        <v>590.63140351999994</v>
      </c>
      <c r="J8" s="26">
        <f t="shared" si="3"/>
        <v>126985.75175679999</v>
      </c>
      <c r="K8" s="26">
        <f t="shared" si="8"/>
        <v>10582.145979733332</v>
      </c>
      <c r="L8" s="27">
        <v>0</v>
      </c>
      <c r="M8" s="25">
        <f t="shared" si="4"/>
        <v>0</v>
      </c>
      <c r="N8" s="64">
        <f t="shared" si="9"/>
        <v>73.828925439999992</v>
      </c>
      <c r="O8" s="64">
        <f t="shared" si="5"/>
        <v>590.63140351999994</v>
      </c>
    </row>
    <row r="9" spans="1:18" x14ac:dyDescent="0.35">
      <c r="A9" s="115" t="s">
        <v>43</v>
      </c>
      <c r="B9" s="28">
        <v>100051.3245184</v>
      </c>
      <c r="C9" s="29">
        <f t="shared" si="6"/>
        <v>8337.6103765333337</v>
      </c>
      <c r="D9" s="27">
        <v>0</v>
      </c>
      <c r="E9" s="115">
        <f t="shared" si="1"/>
        <v>0</v>
      </c>
      <c r="F9" s="116">
        <f t="shared" si="7"/>
        <v>58.16937472</v>
      </c>
      <c r="G9" s="116">
        <f t="shared" si="2"/>
        <v>465.35499776</v>
      </c>
      <c r="J9" s="29">
        <f t="shared" si="3"/>
        <v>100051.3245184</v>
      </c>
      <c r="K9" s="29">
        <f t="shared" si="8"/>
        <v>8337.6103765333337</v>
      </c>
      <c r="L9" s="27">
        <v>0</v>
      </c>
      <c r="M9" s="115">
        <f t="shared" si="4"/>
        <v>0</v>
      </c>
      <c r="N9" s="116">
        <f t="shared" si="9"/>
        <v>58.16937472</v>
      </c>
      <c r="O9" s="116">
        <f t="shared" si="5"/>
        <v>465.35499776</v>
      </c>
    </row>
    <row r="10" spans="1:18" x14ac:dyDescent="0.35">
      <c r="A10" s="25" t="s">
        <v>44</v>
      </c>
      <c r="B10" s="26">
        <v>97037.47502079999</v>
      </c>
      <c r="C10" s="26">
        <f t="shared" si="6"/>
        <v>8086.4562517333325</v>
      </c>
      <c r="D10" s="27">
        <v>0</v>
      </c>
      <c r="E10" s="25">
        <f>D10*40</f>
        <v>0</v>
      </c>
      <c r="F10" s="64">
        <f t="shared" si="7"/>
        <v>56.417136639999995</v>
      </c>
      <c r="G10" s="64">
        <f t="shared" si="2"/>
        <v>451.33709311999996</v>
      </c>
      <c r="J10" s="26">
        <f t="shared" si="3"/>
        <v>97037.47502079999</v>
      </c>
      <c r="K10" s="26">
        <f t="shared" si="8"/>
        <v>8086.4562517333325</v>
      </c>
      <c r="L10" s="27">
        <v>0</v>
      </c>
      <c r="M10" s="25">
        <f>L10*40</f>
        <v>0</v>
      </c>
      <c r="N10" s="64">
        <f t="shared" si="9"/>
        <v>56.417136639999995</v>
      </c>
      <c r="O10" s="64">
        <f t="shared" si="5"/>
        <v>451.33709311999996</v>
      </c>
    </row>
    <row r="11" spans="1:18" x14ac:dyDescent="0.35">
      <c r="A11" s="115" t="s">
        <v>7</v>
      </c>
      <c r="B11" s="28">
        <v>68485.083136000001</v>
      </c>
      <c r="C11" s="29">
        <f t="shared" si="6"/>
        <v>5707.0902613333337</v>
      </c>
      <c r="D11" s="27">
        <v>0</v>
      </c>
      <c r="E11" s="115">
        <f>D11*40</f>
        <v>0</v>
      </c>
      <c r="F11" s="116">
        <f t="shared" si="7"/>
        <v>39.8169088</v>
      </c>
      <c r="G11" s="116">
        <f t="shared" si="2"/>
        <v>318.5352704</v>
      </c>
      <c r="J11" s="29">
        <f t="shared" si="3"/>
        <v>68485.083136000001</v>
      </c>
      <c r="K11" s="29">
        <f t="shared" si="8"/>
        <v>5707.0902613333337</v>
      </c>
      <c r="L11" s="27">
        <v>0</v>
      </c>
      <c r="M11" s="115">
        <f>L11*40</f>
        <v>0</v>
      </c>
      <c r="N11" s="116">
        <f t="shared" si="9"/>
        <v>39.8169088</v>
      </c>
      <c r="O11" s="116">
        <f t="shared" si="5"/>
        <v>318.5352704</v>
      </c>
    </row>
    <row r="12" spans="1:18" x14ac:dyDescent="0.35">
      <c r="A12" s="4"/>
      <c r="B12" s="3"/>
      <c r="C12" s="3"/>
      <c r="D12" s="5"/>
      <c r="F12" s="6"/>
      <c r="G12" s="6"/>
      <c r="H12" s="6"/>
      <c r="I12" s="7"/>
      <c r="J12" s="7"/>
      <c r="K12" s="7"/>
      <c r="L12" s="7"/>
      <c r="M12" s="7"/>
      <c r="N12" s="7"/>
    </row>
    <row r="13" spans="1:18" x14ac:dyDescent="0.35">
      <c r="A13" s="66" t="s">
        <v>28</v>
      </c>
      <c r="B13" s="34"/>
      <c r="C13" s="34"/>
      <c r="D13" s="35"/>
      <c r="E13" s="36"/>
      <c r="F13" s="36"/>
      <c r="G13" s="33"/>
      <c r="H13" s="33"/>
      <c r="I13" s="37"/>
      <c r="J13" s="37"/>
      <c r="K13" s="37"/>
      <c r="L13" s="37"/>
      <c r="M13" s="37"/>
      <c r="N13" s="37"/>
      <c r="O13" s="33"/>
      <c r="P13" s="33"/>
      <c r="Q13" s="33"/>
    </row>
    <row r="14" spans="1:18" x14ac:dyDescent="0.35">
      <c r="B14" s="121">
        <v>2024</v>
      </c>
      <c r="C14" s="121" t="s">
        <v>74</v>
      </c>
      <c r="D14" s="12"/>
      <c r="E14" s="12"/>
      <c r="F14" s="12"/>
      <c r="I14" s="7"/>
      <c r="J14" s="7"/>
      <c r="K14" s="7"/>
      <c r="L14" s="7"/>
      <c r="M14" s="7"/>
      <c r="N14" s="7"/>
    </row>
    <row r="15" spans="1:18" x14ac:dyDescent="0.35">
      <c r="A15" t="s">
        <v>11</v>
      </c>
      <c r="B15" s="122">
        <v>0.09</v>
      </c>
      <c r="C15" s="122">
        <v>0.04</v>
      </c>
      <c r="I15" s="7"/>
      <c r="J15" s="7"/>
      <c r="K15" s="7"/>
      <c r="L15" s="7"/>
      <c r="M15" s="7"/>
      <c r="N15" s="7"/>
    </row>
    <row r="16" spans="1:18" x14ac:dyDescent="0.35">
      <c r="I16" s="7"/>
      <c r="J16" s="7"/>
      <c r="K16" s="7"/>
      <c r="L16" s="7"/>
      <c r="M16" s="7"/>
      <c r="N16" s="7"/>
    </row>
    <row r="17" spans="1:17" ht="18.5" x14ac:dyDescent="0.45">
      <c r="A17" s="118" t="s">
        <v>51</v>
      </c>
      <c r="B17" s="118"/>
      <c r="C17" s="118"/>
      <c r="D17" s="118"/>
      <c r="E17" s="118"/>
      <c r="F17" s="118"/>
      <c r="G17" s="118"/>
      <c r="H17" s="118"/>
      <c r="I17" s="7"/>
      <c r="J17" s="119" t="s">
        <v>52</v>
      </c>
      <c r="K17" s="119"/>
      <c r="L17" s="119"/>
      <c r="M17" s="119"/>
      <c r="N17" s="119"/>
      <c r="O17" s="119"/>
      <c r="P17" s="119"/>
      <c r="Q17" s="119"/>
    </row>
    <row r="18" spans="1:17" x14ac:dyDescent="0.35">
      <c r="A18" s="2" t="s">
        <v>15</v>
      </c>
      <c r="B18" s="20">
        <v>2023</v>
      </c>
      <c r="C18" s="20">
        <v>2024</v>
      </c>
      <c r="D18" s="20">
        <v>2025</v>
      </c>
      <c r="E18" s="20">
        <v>2026</v>
      </c>
      <c r="F18" s="20">
        <v>2027</v>
      </c>
      <c r="G18" s="20">
        <v>2028</v>
      </c>
      <c r="H18" s="21" t="s">
        <v>1</v>
      </c>
      <c r="I18" s="7"/>
      <c r="J18" s="2" t="str">
        <f>A18</f>
        <v>Project duration</v>
      </c>
      <c r="K18" s="20">
        <v>2023</v>
      </c>
      <c r="L18" s="20">
        <v>2024</v>
      </c>
      <c r="M18" s="20">
        <v>2025</v>
      </c>
      <c r="N18" s="20">
        <v>2026</v>
      </c>
      <c r="O18" s="20">
        <v>2027</v>
      </c>
      <c r="P18" s="20">
        <v>2028</v>
      </c>
      <c r="Q18" s="21" t="s">
        <v>1</v>
      </c>
    </row>
    <row r="19" spans="1:17" x14ac:dyDescent="0.35">
      <c r="A19" s="8" t="s">
        <v>27</v>
      </c>
      <c r="B19" s="22">
        <v>0</v>
      </c>
      <c r="C19" s="22">
        <v>0</v>
      </c>
      <c r="D19" s="22">
        <v>0</v>
      </c>
      <c r="E19" s="22">
        <v>0</v>
      </c>
      <c r="F19" s="22">
        <v>0</v>
      </c>
      <c r="G19" s="22">
        <v>0</v>
      </c>
      <c r="H19" s="17">
        <f>SUM(B19:G19)</f>
        <v>0</v>
      </c>
      <c r="I19" s="7"/>
      <c r="J19" s="8" t="str">
        <f>A19</f>
        <v>Months</v>
      </c>
      <c r="K19" s="22">
        <v>0</v>
      </c>
      <c r="L19" s="22">
        <v>0</v>
      </c>
      <c r="M19" s="22">
        <v>0</v>
      </c>
      <c r="N19" s="22">
        <v>0</v>
      </c>
      <c r="O19" s="22">
        <v>0</v>
      </c>
      <c r="P19" s="22">
        <v>0</v>
      </c>
      <c r="Q19" s="17">
        <f>SUM(K19:P19)</f>
        <v>0</v>
      </c>
    </row>
    <row r="20" spans="1:17" ht="15" thickBot="1" x14ac:dyDescent="0.4">
      <c r="I20" s="7"/>
    </row>
    <row r="21" spans="1:17" ht="15" thickBot="1" x14ac:dyDescent="0.4">
      <c r="A21" s="18" t="s">
        <v>16</v>
      </c>
      <c r="B21" s="16">
        <f t="shared" ref="B21:G21" si="10">B18</f>
        <v>2023</v>
      </c>
      <c r="C21" s="16">
        <f t="shared" si="10"/>
        <v>2024</v>
      </c>
      <c r="D21" s="16">
        <f t="shared" si="10"/>
        <v>2025</v>
      </c>
      <c r="E21" s="16">
        <f t="shared" si="10"/>
        <v>2026</v>
      </c>
      <c r="F21" s="16">
        <f t="shared" si="10"/>
        <v>2027</v>
      </c>
      <c r="G21" s="16">
        <f t="shared" si="10"/>
        <v>2028</v>
      </c>
      <c r="H21" s="49" t="s">
        <v>1</v>
      </c>
      <c r="I21" s="7"/>
      <c r="J21" s="18" t="str">
        <f>A21</f>
        <v>Personnel costs</v>
      </c>
      <c r="K21" s="16">
        <f t="shared" ref="K21:P21" si="11">K18</f>
        <v>2023</v>
      </c>
      <c r="L21" s="16">
        <f t="shared" si="11"/>
        <v>2024</v>
      </c>
      <c r="M21" s="16">
        <f t="shared" si="11"/>
        <v>2025</v>
      </c>
      <c r="N21" s="16">
        <f t="shared" si="11"/>
        <v>2026</v>
      </c>
      <c r="O21" s="16">
        <f t="shared" si="11"/>
        <v>2027</v>
      </c>
      <c r="P21" s="16">
        <f t="shared" si="11"/>
        <v>2028</v>
      </c>
      <c r="Q21" s="49" t="s">
        <v>1</v>
      </c>
    </row>
    <row r="22" spans="1:17" x14ac:dyDescent="0.35">
      <c r="A22" s="8" t="str">
        <f>A4</f>
        <v>Professor</v>
      </c>
      <c r="B22" s="38">
        <f t="shared" ref="B22:B29" si="12">$B$19*C4*D4</f>
        <v>0</v>
      </c>
      <c r="C22" s="38">
        <f>$C$19*C4*D4*(1+$B$15)</f>
        <v>0</v>
      </c>
      <c r="D22" s="38">
        <f>$D$19*C4*D4*(1+$B$15)*(1+$C$15)</f>
        <v>0</v>
      </c>
      <c r="E22" s="38">
        <f>$E$19*C4*D4*(1+$B$15)*(1+$C$15)*(1+$C$15)</f>
        <v>0</v>
      </c>
      <c r="F22" s="38">
        <f>$F$19*C4*D4*(1+$B$15)*(1+$C$15)*(1+$C$15)*(1+$C$15)</f>
        <v>0</v>
      </c>
      <c r="G22" s="38">
        <f>$G$19*C4*D4*(1+$B$15)*(1+$C$15)*(1+$C$15)*(1+$C$15)*(1+$C$15)</f>
        <v>0</v>
      </c>
      <c r="H22" s="39">
        <f t="shared" ref="H22:H29" si="13">SUM(B22:G22)</f>
        <v>0</v>
      </c>
      <c r="I22" s="7"/>
      <c r="J22" s="8" t="str">
        <f>A22</f>
        <v>Professor</v>
      </c>
      <c r="K22" s="38">
        <f t="shared" ref="K22:K29" si="14">$K$19*K4*L4</f>
        <v>0</v>
      </c>
      <c r="L22" s="38">
        <f t="shared" ref="L22:L29" si="15">$L$19*K4*L4*(1+$B$15)</f>
        <v>0</v>
      </c>
      <c r="M22" s="38">
        <f>$M$19*K4*L4*(1+$B$15)*(1+$C$15)</f>
        <v>0</v>
      </c>
      <c r="N22" s="38">
        <f>$N$19*K4*L4*(1+$B$15)*(1+$C$15)*(1+$C$15)</f>
        <v>0</v>
      </c>
      <c r="O22" s="38">
        <f>$O$19*K4*L4*(1+$B$15)*(1+$C$15)*(1+$C$15)*(1+$C$15)</f>
        <v>0</v>
      </c>
      <c r="P22" s="38">
        <f>$P$19*K4*L4*(1+$B$15)*(1+$C$15)*(1+$C$15)*(1+$C$15)*(1+$C$15)</f>
        <v>0</v>
      </c>
      <c r="Q22" s="39">
        <f t="shared" ref="Q22:Q29" si="16">SUM(K22:P22)</f>
        <v>0</v>
      </c>
    </row>
    <row r="23" spans="1:17" x14ac:dyDescent="0.35">
      <c r="A23" s="1" t="str">
        <f>A5</f>
        <v>Tenure Track/Ao Prof.</v>
      </c>
      <c r="B23" s="40">
        <f t="shared" si="12"/>
        <v>0</v>
      </c>
      <c r="C23" s="40">
        <f t="shared" ref="C22:C29" si="17">$C$19*C5*D5*(1+$B$15)</f>
        <v>0</v>
      </c>
      <c r="D23" s="38">
        <f t="shared" ref="D23:D28" si="18">$D$19*C5*D5*(1+$B$15)*(1+$C$15)</f>
        <v>0</v>
      </c>
      <c r="E23" s="38">
        <f t="shared" ref="E23:E29" si="19">$E$19*C5*D5*(1+$B$15)*(1+$C$15)*(1+$C$15)</f>
        <v>0</v>
      </c>
      <c r="F23" s="38">
        <f t="shared" ref="F23:F29" si="20">$F$19*C5*D5*(1+$B$15)*(1+$C$15)*(1+$C$15)*(1+$C$15)</f>
        <v>0</v>
      </c>
      <c r="G23" s="38">
        <f t="shared" ref="G23:G29" si="21">$G$19*C5*D5*(1+$B$15)*(1+$C$15)*(1+$C$15)*(1+$C$15)*(1+$C$15)</f>
        <v>0</v>
      </c>
      <c r="H23" s="41">
        <f t="shared" si="13"/>
        <v>0</v>
      </c>
      <c r="I23" s="7"/>
      <c r="J23" s="8" t="str">
        <f t="shared" ref="J23:J29" si="22">A23</f>
        <v>Tenure Track/Ao Prof.</v>
      </c>
      <c r="K23" s="38">
        <f t="shared" si="14"/>
        <v>0</v>
      </c>
      <c r="L23" s="38">
        <f t="shared" si="15"/>
        <v>0</v>
      </c>
      <c r="M23" s="38">
        <f t="shared" ref="M23:M29" si="23">$M$19*K5*L5*(1+$B$15)*(1+$C$15)</f>
        <v>0</v>
      </c>
      <c r="N23" s="38">
        <f t="shared" ref="N23:N29" si="24">$N$19*K5*L5*(1+$B$15)*(1+$C$15)*(1+$C$15)</f>
        <v>0</v>
      </c>
      <c r="O23" s="38">
        <f t="shared" ref="O23:O29" si="25">$O$19*K5*L5*(1+$B$15)*(1+$C$15)*(1+$C$15)*(1+$C$15)</f>
        <v>0</v>
      </c>
      <c r="P23" s="38">
        <f t="shared" ref="P23:P29" si="26">$P$19*K5*L5*(1+$B$15)*(1+$C$15)*(1+$C$15)*(1+$C$15)*(1+$C$15)</f>
        <v>0</v>
      </c>
      <c r="Q23" s="41">
        <f t="shared" si="16"/>
        <v>0</v>
      </c>
    </row>
    <row r="24" spans="1:17" x14ac:dyDescent="0.35">
      <c r="A24" s="1" t="s">
        <v>50</v>
      </c>
      <c r="B24" s="40">
        <f t="shared" si="12"/>
        <v>0</v>
      </c>
      <c r="C24" s="40">
        <f t="shared" si="17"/>
        <v>0</v>
      </c>
      <c r="D24" s="38">
        <f t="shared" si="18"/>
        <v>0</v>
      </c>
      <c r="E24" s="38">
        <f t="shared" si="19"/>
        <v>0</v>
      </c>
      <c r="F24" s="38">
        <f t="shared" si="20"/>
        <v>0</v>
      </c>
      <c r="G24" s="38">
        <f t="shared" si="21"/>
        <v>0</v>
      </c>
      <c r="H24" s="41">
        <f>SUM(B24:G24)</f>
        <v>0</v>
      </c>
      <c r="I24" s="7"/>
      <c r="J24" s="1" t="s">
        <v>50</v>
      </c>
      <c r="K24" s="38">
        <f t="shared" si="14"/>
        <v>0</v>
      </c>
      <c r="L24" s="38">
        <f t="shared" si="15"/>
        <v>0</v>
      </c>
      <c r="M24" s="38">
        <f t="shared" si="23"/>
        <v>0</v>
      </c>
      <c r="N24" s="38">
        <f t="shared" si="24"/>
        <v>0</v>
      </c>
      <c r="O24" s="38">
        <f t="shared" si="25"/>
        <v>0</v>
      </c>
      <c r="P24" s="38">
        <f t="shared" si="26"/>
        <v>0</v>
      </c>
      <c r="Q24" s="41">
        <f>SUM(K24:P24)</f>
        <v>0</v>
      </c>
    </row>
    <row r="25" spans="1:17" x14ac:dyDescent="0.35">
      <c r="A25" s="1" t="str">
        <f>A7</f>
        <v>PostDoc</v>
      </c>
      <c r="B25" s="40">
        <f t="shared" si="12"/>
        <v>0</v>
      </c>
      <c r="C25" s="40">
        <f t="shared" si="17"/>
        <v>0</v>
      </c>
      <c r="D25" s="38">
        <f t="shared" si="18"/>
        <v>0</v>
      </c>
      <c r="E25" s="38">
        <f t="shared" si="19"/>
        <v>0</v>
      </c>
      <c r="F25" s="38">
        <f t="shared" si="20"/>
        <v>0</v>
      </c>
      <c r="G25" s="38">
        <f t="shared" si="21"/>
        <v>0</v>
      </c>
      <c r="H25" s="41">
        <f t="shared" si="13"/>
        <v>0</v>
      </c>
      <c r="I25" s="7"/>
      <c r="J25" s="8" t="str">
        <f t="shared" si="22"/>
        <v>PostDoc</v>
      </c>
      <c r="K25" s="38">
        <f t="shared" si="14"/>
        <v>0</v>
      </c>
      <c r="L25" s="38">
        <f t="shared" si="15"/>
        <v>0</v>
      </c>
      <c r="M25" s="38">
        <f t="shared" si="23"/>
        <v>0</v>
      </c>
      <c r="N25" s="38">
        <f t="shared" si="24"/>
        <v>0</v>
      </c>
      <c r="O25" s="38">
        <f t="shared" si="25"/>
        <v>0</v>
      </c>
      <c r="P25" s="38">
        <f t="shared" si="26"/>
        <v>0</v>
      </c>
      <c r="Q25" s="41">
        <f t="shared" si="16"/>
        <v>0</v>
      </c>
    </row>
    <row r="26" spans="1:17" x14ac:dyDescent="0.35">
      <c r="A26" s="1" t="str">
        <f>A8</f>
        <v>Technical Engineer</v>
      </c>
      <c r="B26" s="40">
        <f t="shared" si="12"/>
        <v>0</v>
      </c>
      <c r="C26" s="40">
        <f t="shared" si="17"/>
        <v>0</v>
      </c>
      <c r="D26" s="38">
        <f t="shared" si="18"/>
        <v>0</v>
      </c>
      <c r="E26" s="38">
        <f t="shared" si="19"/>
        <v>0</v>
      </c>
      <c r="F26" s="38">
        <f t="shared" si="20"/>
        <v>0</v>
      </c>
      <c r="G26" s="38">
        <f t="shared" si="21"/>
        <v>0</v>
      </c>
      <c r="H26" s="41">
        <f t="shared" si="13"/>
        <v>0</v>
      </c>
      <c r="I26" s="7"/>
      <c r="J26" s="8" t="str">
        <f t="shared" si="22"/>
        <v>Technical Engineer</v>
      </c>
      <c r="K26" s="38">
        <f t="shared" si="14"/>
        <v>0</v>
      </c>
      <c r="L26" s="38">
        <f t="shared" si="15"/>
        <v>0</v>
      </c>
      <c r="M26" s="38">
        <f t="shared" si="23"/>
        <v>0</v>
      </c>
      <c r="N26" s="38">
        <f t="shared" si="24"/>
        <v>0</v>
      </c>
      <c r="O26" s="38">
        <f t="shared" si="25"/>
        <v>0</v>
      </c>
      <c r="P26" s="38">
        <f t="shared" si="26"/>
        <v>0</v>
      </c>
      <c r="Q26" s="41">
        <f t="shared" si="16"/>
        <v>0</v>
      </c>
    </row>
    <row r="27" spans="1:17" x14ac:dyDescent="0.35">
      <c r="A27" s="1" t="str">
        <f>A9</f>
        <v>Praedoc</v>
      </c>
      <c r="B27" s="40">
        <f t="shared" si="12"/>
        <v>0</v>
      </c>
      <c r="C27" s="40">
        <f t="shared" si="17"/>
        <v>0</v>
      </c>
      <c r="D27" s="38">
        <f t="shared" si="18"/>
        <v>0</v>
      </c>
      <c r="E27" s="38">
        <f t="shared" si="19"/>
        <v>0</v>
      </c>
      <c r="F27" s="38">
        <f t="shared" si="20"/>
        <v>0</v>
      </c>
      <c r="G27" s="38">
        <f t="shared" si="21"/>
        <v>0</v>
      </c>
      <c r="H27" s="41">
        <f t="shared" si="13"/>
        <v>0</v>
      </c>
      <c r="I27" s="7"/>
      <c r="J27" s="8" t="str">
        <f t="shared" si="22"/>
        <v>Praedoc</v>
      </c>
      <c r="K27" s="38">
        <f t="shared" si="14"/>
        <v>0</v>
      </c>
      <c r="L27" s="38">
        <f t="shared" si="15"/>
        <v>0</v>
      </c>
      <c r="M27" s="38">
        <f t="shared" si="23"/>
        <v>0</v>
      </c>
      <c r="N27" s="38">
        <f t="shared" si="24"/>
        <v>0</v>
      </c>
      <c r="O27" s="38">
        <f t="shared" si="25"/>
        <v>0</v>
      </c>
      <c r="P27" s="38">
        <f t="shared" si="26"/>
        <v>0</v>
      </c>
      <c r="Q27" s="41">
        <f t="shared" si="16"/>
        <v>0</v>
      </c>
    </row>
    <row r="28" spans="1:17" x14ac:dyDescent="0.35">
      <c r="A28" s="1" t="str">
        <f>A10</f>
        <v xml:space="preserve">Admin </v>
      </c>
      <c r="B28" s="40">
        <f t="shared" si="12"/>
        <v>0</v>
      </c>
      <c r="C28" s="40">
        <f t="shared" si="17"/>
        <v>0</v>
      </c>
      <c r="D28" s="38">
        <f t="shared" si="18"/>
        <v>0</v>
      </c>
      <c r="E28" s="38">
        <f t="shared" si="19"/>
        <v>0</v>
      </c>
      <c r="F28" s="38">
        <f t="shared" si="20"/>
        <v>0</v>
      </c>
      <c r="G28" s="38">
        <f t="shared" si="21"/>
        <v>0</v>
      </c>
      <c r="H28" s="41">
        <f t="shared" si="13"/>
        <v>0</v>
      </c>
      <c r="I28" s="7"/>
      <c r="J28" s="8" t="str">
        <f t="shared" si="22"/>
        <v xml:space="preserve">Admin </v>
      </c>
      <c r="K28" s="38">
        <f t="shared" si="14"/>
        <v>0</v>
      </c>
      <c r="L28" s="38">
        <f t="shared" si="15"/>
        <v>0</v>
      </c>
      <c r="M28" s="38">
        <f t="shared" si="23"/>
        <v>0</v>
      </c>
      <c r="N28" s="38">
        <f t="shared" si="24"/>
        <v>0</v>
      </c>
      <c r="O28" s="38">
        <f t="shared" si="25"/>
        <v>0</v>
      </c>
      <c r="P28" s="38">
        <f t="shared" si="26"/>
        <v>0</v>
      </c>
      <c r="Q28" s="41">
        <f t="shared" si="16"/>
        <v>0</v>
      </c>
    </row>
    <row r="29" spans="1:17" ht="15" thickBot="1" x14ac:dyDescent="0.4">
      <c r="A29" s="9" t="str">
        <f>A11</f>
        <v>Student Assistant</v>
      </c>
      <c r="B29" s="40">
        <f t="shared" si="12"/>
        <v>0</v>
      </c>
      <c r="C29" s="40">
        <f t="shared" si="17"/>
        <v>0</v>
      </c>
      <c r="D29" s="38">
        <f>$D$19*C11*D11*(1+$B$15)*(1+$C$15)</f>
        <v>0</v>
      </c>
      <c r="E29" s="38">
        <f t="shared" si="19"/>
        <v>0</v>
      </c>
      <c r="F29" s="38">
        <f t="shared" si="20"/>
        <v>0</v>
      </c>
      <c r="G29" s="38">
        <f t="shared" si="21"/>
        <v>0</v>
      </c>
      <c r="H29" s="41">
        <f t="shared" si="13"/>
        <v>0</v>
      </c>
      <c r="I29" s="7"/>
      <c r="J29" s="8" t="str">
        <f t="shared" si="22"/>
        <v>Student Assistant</v>
      </c>
      <c r="K29" s="38">
        <f t="shared" si="14"/>
        <v>0</v>
      </c>
      <c r="L29" s="38">
        <f t="shared" si="15"/>
        <v>0</v>
      </c>
      <c r="M29" s="38">
        <f t="shared" si="23"/>
        <v>0</v>
      </c>
      <c r="N29" s="38">
        <f t="shared" si="24"/>
        <v>0</v>
      </c>
      <c r="O29" s="38">
        <f t="shared" si="25"/>
        <v>0</v>
      </c>
      <c r="P29" s="38">
        <f t="shared" si="26"/>
        <v>0</v>
      </c>
      <c r="Q29" s="41">
        <f t="shared" si="16"/>
        <v>0</v>
      </c>
    </row>
    <row r="30" spans="1:17" ht="15" thickBot="1" x14ac:dyDescent="0.4">
      <c r="A30" s="44" t="s">
        <v>4</v>
      </c>
      <c r="B30" s="42">
        <f t="shared" ref="B30:H30" si="27">SUM(B22:B29)</f>
        <v>0</v>
      </c>
      <c r="C30" s="42">
        <f t="shared" si="27"/>
        <v>0</v>
      </c>
      <c r="D30" s="42">
        <f t="shared" si="27"/>
        <v>0</v>
      </c>
      <c r="E30" s="42">
        <f t="shared" si="27"/>
        <v>0</v>
      </c>
      <c r="F30" s="42">
        <f t="shared" si="27"/>
        <v>0</v>
      </c>
      <c r="G30" s="42">
        <f t="shared" si="27"/>
        <v>0</v>
      </c>
      <c r="H30" s="43">
        <f t="shared" si="27"/>
        <v>0</v>
      </c>
      <c r="I30" s="7"/>
      <c r="J30" s="44" t="s">
        <v>4</v>
      </c>
      <c r="K30" s="42">
        <f t="shared" ref="K30:Q30" si="28">SUM(K22:K29)</f>
        <v>0</v>
      </c>
      <c r="L30" s="42">
        <f t="shared" si="28"/>
        <v>0</v>
      </c>
      <c r="M30" s="42">
        <f t="shared" si="28"/>
        <v>0</v>
      </c>
      <c r="N30" s="42">
        <f t="shared" si="28"/>
        <v>0</v>
      </c>
      <c r="O30" s="42">
        <f t="shared" si="28"/>
        <v>0</v>
      </c>
      <c r="P30" s="42">
        <f t="shared" si="28"/>
        <v>0</v>
      </c>
      <c r="Q30" s="43">
        <f t="shared" si="28"/>
        <v>0</v>
      </c>
    </row>
    <row r="32" spans="1:17" x14ac:dyDescent="0.35">
      <c r="A32" t="s">
        <v>8</v>
      </c>
      <c r="B32" s="52">
        <v>0.25</v>
      </c>
      <c r="H32" s="11"/>
      <c r="J32" t="str">
        <f>A32</f>
        <v>Overhead/indirect costs</v>
      </c>
      <c r="K32" s="52">
        <v>0.25</v>
      </c>
      <c r="Q32" s="11"/>
    </row>
    <row r="33" spans="1:17" ht="15" thickBot="1" x14ac:dyDescent="0.4"/>
    <row r="34" spans="1:17" ht="15" thickBot="1" x14ac:dyDescent="0.4">
      <c r="A34" s="15" t="s">
        <v>3</v>
      </c>
      <c r="B34" s="16">
        <f t="shared" ref="B34:G34" si="29">B18</f>
        <v>2023</v>
      </c>
      <c r="C34" s="16">
        <f t="shared" si="29"/>
        <v>2024</v>
      </c>
      <c r="D34" s="16">
        <f t="shared" si="29"/>
        <v>2025</v>
      </c>
      <c r="E34" s="16">
        <f t="shared" si="29"/>
        <v>2026</v>
      </c>
      <c r="F34" s="16">
        <f t="shared" si="29"/>
        <v>2027</v>
      </c>
      <c r="G34" s="16">
        <f t="shared" si="29"/>
        <v>2028</v>
      </c>
      <c r="H34" s="48" t="s">
        <v>1</v>
      </c>
      <c r="J34" s="15" t="str">
        <f>A34</f>
        <v>Other costs</v>
      </c>
      <c r="K34" s="16">
        <f t="shared" ref="K34:P34" si="30">K18</f>
        <v>2023</v>
      </c>
      <c r="L34" s="16">
        <f t="shared" si="30"/>
        <v>2024</v>
      </c>
      <c r="M34" s="16">
        <f t="shared" si="30"/>
        <v>2025</v>
      </c>
      <c r="N34" s="16">
        <f t="shared" si="30"/>
        <v>2026</v>
      </c>
      <c r="O34" s="16">
        <f t="shared" si="30"/>
        <v>2027</v>
      </c>
      <c r="P34" s="16">
        <f t="shared" si="30"/>
        <v>2028</v>
      </c>
      <c r="Q34" s="48" t="s">
        <v>1</v>
      </c>
    </row>
    <row r="35" spans="1:17" x14ac:dyDescent="0.35">
      <c r="A35" s="1" t="s">
        <v>48</v>
      </c>
      <c r="B35" s="31"/>
      <c r="C35" s="31"/>
      <c r="D35" s="31"/>
      <c r="E35" s="31"/>
      <c r="F35" s="31"/>
      <c r="G35" s="31"/>
      <c r="H35" s="39">
        <f>SUM(B35:G35)</f>
        <v>0</v>
      </c>
      <c r="J35" s="1" t="str">
        <f>A35</f>
        <v>Material costs &lt; 1.5 k per item</v>
      </c>
      <c r="K35" s="31"/>
      <c r="L35" s="31"/>
      <c r="M35" s="31"/>
      <c r="N35" s="31"/>
      <c r="O35" s="31"/>
      <c r="P35" s="31"/>
      <c r="Q35" s="39">
        <f>SUM(K35:P35)</f>
        <v>0</v>
      </c>
    </row>
    <row r="36" spans="1:17" x14ac:dyDescent="0.35">
      <c r="A36" s="1" t="s">
        <v>12</v>
      </c>
      <c r="B36" s="32"/>
      <c r="C36" s="32"/>
      <c r="D36" s="32"/>
      <c r="E36" s="32"/>
      <c r="F36" s="32"/>
      <c r="G36" s="31"/>
      <c r="H36" s="39">
        <f>SUM(B36:G36)</f>
        <v>0</v>
      </c>
      <c r="J36" s="1" t="str">
        <f t="shared" ref="J36:J39" si="31">A36</f>
        <v>Travel costs</v>
      </c>
      <c r="K36" s="32"/>
      <c r="L36" s="32"/>
      <c r="M36" s="32"/>
      <c r="N36" s="32"/>
      <c r="O36" s="32"/>
      <c r="P36" s="31"/>
      <c r="Q36" s="39">
        <f>SUM(K36:P36)</f>
        <v>0</v>
      </c>
    </row>
    <row r="37" spans="1:17" x14ac:dyDescent="0.35">
      <c r="A37" s="1" t="s">
        <v>14</v>
      </c>
      <c r="B37" s="32"/>
      <c r="C37" s="32"/>
      <c r="D37" s="32"/>
      <c r="E37" s="32"/>
      <c r="F37" s="32"/>
      <c r="G37" s="31"/>
      <c r="H37" s="39">
        <f>SUM(B37:G37)</f>
        <v>0</v>
      </c>
      <c r="J37" s="1" t="str">
        <f t="shared" si="31"/>
        <v>Subcontracting</v>
      </c>
      <c r="K37" s="32"/>
      <c r="L37" s="32"/>
      <c r="M37" s="32"/>
      <c r="N37" s="32"/>
      <c r="O37" s="32"/>
      <c r="P37" s="31"/>
      <c r="Q37" s="39">
        <f>SUM(K37:P37)</f>
        <v>0</v>
      </c>
    </row>
    <row r="38" spans="1:17" x14ac:dyDescent="0.35">
      <c r="A38" s="1" t="s">
        <v>3</v>
      </c>
      <c r="B38" s="32"/>
      <c r="C38" s="32"/>
      <c r="D38" s="32"/>
      <c r="E38" s="32"/>
      <c r="F38" s="32"/>
      <c r="G38" s="31"/>
      <c r="H38" s="39">
        <f>SUM(B38:G38)</f>
        <v>0</v>
      </c>
      <c r="J38" s="1" t="str">
        <f t="shared" si="31"/>
        <v>Other costs</v>
      </c>
      <c r="K38" s="32"/>
      <c r="L38" s="32"/>
      <c r="M38" s="32"/>
      <c r="N38" s="32"/>
      <c r="O38" s="32"/>
      <c r="P38" s="31"/>
      <c r="Q38" s="39">
        <f>SUM(K38:P38)</f>
        <v>0</v>
      </c>
    </row>
    <row r="39" spans="1:17" ht="15" thickBot="1" x14ac:dyDescent="0.4">
      <c r="A39" s="8" t="s">
        <v>46</v>
      </c>
      <c r="B39" s="95" t="e">
        <f t="shared" ref="B39:G39" si="32">$F$57/$H$19*B19</f>
        <v>#DIV/0!</v>
      </c>
      <c r="C39" s="95" t="e">
        <f t="shared" si="32"/>
        <v>#DIV/0!</v>
      </c>
      <c r="D39" s="95" t="e">
        <f t="shared" si="32"/>
        <v>#DIV/0!</v>
      </c>
      <c r="E39" s="95" t="e">
        <f t="shared" si="32"/>
        <v>#DIV/0!</v>
      </c>
      <c r="F39" s="95" t="e">
        <f t="shared" si="32"/>
        <v>#DIV/0!</v>
      </c>
      <c r="G39" s="95" t="e">
        <f t="shared" si="32"/>
        <v>#DIV/0!</v>
      </c>
      <c r="H39" s="39" t="e">
        <f>SUM(B39:G39)</f>
        <v>#DIV/0!</v>
      </c>
      <c r="J39" s="1" t="str">
        <f t="shared" si="31"/>
        <v>Equipment costs (depreciation!)*</v>
      </c>
      <c r="K39" s="95" t="e">
        <f t="shared" ref="K39:P39" si="33">$F$61/$Q$19*K19</f>
        <v>#DIV/0!</v>
      </c>
      <c r="L39" s="95" t="e">
        <f t="shared" si="33"/>
        <v>#DIV/0!</v>
      </c>
      <c r="M39" s="95" t="e">
        <f t="shared" si="33"/>
        <v>#DIV/0!</v>
      </c>
      <c r="N39" s="95" t="e">
        <f t="shared" si="33"/>
        <v>#DIV/0!</v>
      </c>
      <c r="O39" s="95" t="e">
        <f t="shared" si="33"/>
        <v>#DIV/0!</v>
      </c>
      <c r="P39" s="95" t="e">
        <f t="shared" si="33"/>
        <v>#DIV/0!</v>
      </c>
      <c r="Q39" s="39" t="e">
        <f>SUM(K39:P39)</f>
        <v>#DIV/0!</v>
      </c>
    </row>
    <row r="40" spans="1:17" x14ac:dyDescent="0.35">
      <c r="A40" s="13" t="s">
        <v>17</v>
      </c>
      <c r="B40" s="50" t="e">
        <f>SUM(B35:B39)</f>
        <v>#DIV/0!</v>
      </c>
      <c r="C40" s="50" t="e">
        <f t="shared" ref="C40:G40" si="34">SUM(C35:C39)</f>
        <v>#DIV/0!</v>
      </c>
      <c r="D40" s="50" t="e">
        <f>SUM(D35:D39)</f>
        <v>#DIV/0!</v>
      </c>
      <c r="E40" s="50" t="e">
        <f t="shared" si="34"/>
        <v>#DIV/0!</v>
      </c>
      <c r="F40" s="50" t="e">
        <f t="shared" si="34"/>
        <v>#DIV/0!</v>
      </c>
      <c r="G40" s="50" t="e">
        <f t="shared" si="34"/>
        <v>#DIV/0!</v>
      </c>
      <c r="H40" s="45" t="e">
        <f>SUM(H35:H39)</f>
        <v>#DIV/0!</v>
      </c>
      <c r="J40" s="13" t="str">
        <f>A40</f>
        <v>Total other costs</v>
      </c>
      <c r="K40" s="50" t="e">
        <f>SUM(K35:K39)</f>
        <v>#DIV/0!</v>
      </c>
      <c r="L40" s="50" t="e">
        <f t="shared" ref="L40" si="35">SUM(L35:L39)</f>
        <v>#DIV/0!</v>
      </c>
      <c r="M40" s="50" t="e">
        <f>SUM(M35:M39)</f>
        <v>#DIV/0!</v>
      </c>
      <c r="N40" s="50" t="e">
        <f t="shared" ref="N40:P40" si="36">SUM(N35:N39)</f>
        <v>#DIV/0!</v>
      </c>
      <c r="O40" s="50" t="e">
        <f t="shared" si="36"/>
        <v>#DIV/0!</v>
      </c>
      <c r="P40" s="50" t="e">
        <f t="shared" si="36"/>
        <v>#DIV/0!</v>
      </c>
      <c r="Q40" s="45" t="e">
        <f>SUM(Q35:Q39)</f>
        <v>#DIV/0!</v>
      </c>
    </row>
    <row r="41" spans="1:17" ht="15" thickBot="1" x14ac:dyDescent="0.4">
      <c r="A41" s="14" t="s">
        <v>19</v>
      </c>
      <c r="B41" s="51" t="e">
        <f t="shared" ref="B41:G41" si="37">B40*$B$32</f>
        <v>#DIV/0!</v>
      </c>
      <c r="C41" s="51" t="e">
        <f t="shared" si="37"/>
        <v>#DIV/0!</v>
      </c>
      <c r="D41" s="51" t="e">
        <f t="shared" si="37"/>
        <v>#DIV/0!</v>
      </c>
      <c r="E41" s="51" t="e">
        <f t="shared" si="37"/>
        <v>#DIV/0!</v>
      </c>
      <c r="F41" s="51" t="e">
        <f t="shared" si="37"/>
        <v>#DIV/0!</v>
      </c>
      <c r="G41" s="51" t="e">
        <f t="shared" si="37"/>
        <v>#DIV/0!</v>
      </c>
      <c r="H41" s="46" t="e">
        <f>SUM(B41:G41)</f>
        <v>#DIV/0!</v>
      </c>
      <c r="J41" s="14" t="str">
        <f>A41</f>
        <v xml:space="preserve"> + Overhead (OH)</v>
      </c>
      <c r="K41" s="51" t="e">
        <f t="shared" ref="K41:O41" si="38">K40*$B$32</f>
        <v>#DIV/0!</v>
      </c>
      <c r="L41" s="51" t="e">
        <f t="shared" si="38"/>
        <v>#DIV/0!</v>
      </c>
      <c r="M41" s="51" t="e">
        <f t="shared" si="38"/>
        <v>#DIV/0!</v>
      </c>
      <c r="N41" s="51" t="e">
        <f t="shared" si="38"/>
        <v>#DIV/0!</v>
      </c>
      <c r="O41" s="51" t="e">
        <f t="shared" si="38"/>
        <v>#DIV/0!</v>
      </c>
      <c r="P41" s="51" t="e">
        <f>P40*$B$32</f>
        <v>#DIV/0!</v>
      </c>
      <c r="Q41" s="46" t="e">
        <f>SUM(K41:P41)</f>
        <v>#DIV/0!</v>
      </c>
    </row>
    <row r="42" spans="1:17" x14ac:dyDescent="0.35">
      <c r="A42" s="10" t="s">
        <v>18</v>
      </c>
      <c r="B42" s="47" t="e">
        <f>SUM(B40:B41)</f>
        <v>#DIV/0!</v>
      </c>
      <c r="C42" s="47" t="e">
        <f t="shared" ref="C42:H42" si="39">SUM(C40:C41)</f>
        <v>#DIV/0!</v>
      </c>
      <c r="D42" s="47" t="e">
        <f t="shared" si="39"/>
        <v>#DIV/0!</v>
      </c>
      <c r="E42" s="47" t="e">
        <f t="shared" si="39"/>
        <v>#DIV/0!</v>
      </c>
      <c r="F42" s="47" t="e">
        <f t="shared" si="39"/>
        <v>#DIV/0!</v>
      </c>
      <c r="G42" s="47" t="e">
        <f>SUM(G40:G41)</f>
        <v>#DIV/0!</v>
      </c>
      <c r="H42" s="47" t="e">
        <f t="shared" si="39"/>
        <v>#DIV/0!</v>
      </c>
      <c r="J42" s="10" t="str">
        <f>A42</f>
        <v>Total other costs incl. OH</v>
      </c>
      <c r="K42" s="47" t="e">
        <f>SUM(K40:K41)</f>
        <v>#DIV/0!</v>
      </c>
      <c r="L42" s="47" t="e">
        <f t="shared" ref="L42:O42" si="40">SUM(L40:L41)</f>
        <v>#DIV/0!</v>
      </c>
      <c r="M42" s="47" t="e">
        <f t="shared" si="40"/>
        <v>#DIV/0!</v>
      </c>
      <c r="N42" s="47" t="e">
        <f t="shared" si="40"/>
        <v>#DIV/0!</v>
      </c>
      <c r="O42" s="47" t="e">
        <f t="shared" si="40"/>
        <v>#DIV/0!</v>
      </c>
      <c r="P42" s="47" t="e">
        <f>SUM(P40:P41)</f>
        <v>#DIV/0!</v>
      </c>
      <c r="Q42" s="47" t="e">
        <f>SUM(Q40:Q41)</f>
        <v>#DIV/0!</v>
      </c>
    </row>
    <row r="43" spans="1:17" ht="15" thickBot="1" x14ac:dyDescent="0.4">
      <c r="A43" s="14" t="s">
        <v>20</v>
      </c>
      <c r="B43" s="51">
        <f t="shared" ref="B43:G43" si="41">B30</f>
        <v>0</v>
      </c>
      <c r="C43" s="51">
        <f t="shared" si="41"/>
        <v>0</v>
      </c>
      <c r="D43" s="51">
        <f t="shared" si="41"/>
        <v>0</v>
      </c>
      <c r="E43" s="51">
        <f t="shared" si="41"/>
        <v>0</v>
      </c>
      <c r="F43" s="51">
        <f t="shared" si="41"/>
        <v>0</v>
      </c>
      <c r="G43" s="51">
        <f t="shared" si="41"/>
        <v>0</v>
      </c>
      <c r="H43" s="46">
        <f>SUM(B43:G43)</f>
        <v>0</v>
      </c>
      <c r="J43" s="14" t="str">
        <f>A43</f>
        <v>Total personnel</v>
      </c>
      <c r="K43" s="51">
        <f>K30</f>
        <v>0</v>
      </c>
      <c r="L43" s="51">
        <f t="shared" ref="L43:P43" si="42">L30</f>
        <v>0</v>
      </c>
      <c r="M43" s="51">
        <f t="shared" si="42"/>
        <v>0</v>
      </c>
      <c r="N43" s="51">
        <f t="shared" si="42"/>
        <v>0</v>
      </c>
      <c r="O43" s="51">
        <f t="shared" si="42"/>
        <v>0</v>
      </c>
      <c r="P43" s="51">
        <f t="shared" si="42"/>
        <v>0</v>
      </c>
      <c r="Q43" s="46">
        <f>SUM(K43:P43)</f>
        <v>0</v>
      </c>
    </row>
    <row r="44" spans="1:17" ht="15" thickBot="1" x14ac:dyDescent="0.4">
      <c r="A44" s="109" t="s">
        <v>53</v>
      </c>
      <c r="B44" s="110" t="e">
        <f>SUM(B42:B43)</f>
        <v>#DIV/0!</v>
      </c>
      <c r="C44" s="110" t="e">
        <f t="shared" ref="C44:G44" si="43">SUM(C42:C43)</f>
        <v>#DIV/0!</v>
      </c>
      <c r="D44" s="110" t="e">
        <f>SUM(D42:D43)</f>
        <v>#DIV/0!</v>
      </c>
      <c r="E44" s="110" t="e">
        <f t="shared" si="43"/>
        <v>#DIV/0!</v>
      </c>
      <c r="F44" s="110" t="e">
        <f t="shared" si="43"/>
        <v>#DIV/0!</v>
      </c>
      <c r="G44" s="110" t="e">
        <f t="shared" si="43"/>
        <v>#DIV/0!</v>
      </c>
      <c r="H44" s="110" t="e">
        <f>SUM(B44:G44)</f>
        <v>#DIV/0!</v>
      </c>
      <c r="J44" s="113" t="str">
        <f>A45</f>
        <v>Total costs Cat. 2</v>
      </c>
      <c r="K44" s="105" t="e">
        <f>SUM(K42:K43)</f>
        <v>#DIV/0!</v>
      </c>
      <c r="L44" s="105" t="e">
        <f t="shared" ref="L44:Q44" si="44">SUM(L42:L43)</f>
        <v>#DIV/0!</v>
      </c>
      <c r="M44" s="105" t="e">
        <f t="shared" si="44"/>
        <v>#DIV/0!</v>
      </c>
      <c r="N44" s="105" t="e">
        <f t="shared" si="44"/>
        <v>#DIV/0!</v>
      </c>
      <c r="O44" s="105" t="e">
        <f t="shared" si="44"/>
        <v>#DIV/0!</v>
      </c>
      <c r="P44" s="105" t="e">
        <f t="shared" si="44"/>
        <v>#DIV/0!</v>
      </c>
      <c r="Q44" s="105" t="e">
        <f t="shared" si="44"/>
        <v>#DIV/0!</v>
      </c>
    </row>
    <row r="45" spans="1:17" ht="15" thickBot="1" x14ac:dyDescent="0.4">
      <c r="A45" s="112" t="s">
        <v>54</v>
      </c>
      <c r="B45" s="99" t="e">
        <f>K44</f>
        <v>#DIV/0!</v>
      </c>
      <c r="C45" s="99" t="e">
        <f t="shared" ref="C45:G45" si="45">L44</f>
        <v>#DIV/0!</v>
      </c>
      <c r="D45" s="99" t="e">
        <f t="shared" si="45"/>
        <v>#DIV/0!</v>
      </c>
      <c r="E45" s="99" t="e">
        <f t="shared" si="45"/>
        <v>#DIV/0!</v>
      </c>
      <c r="F45" s="99" t="e">
        <f t="shared" si="45"/>
        <v>#DIV/0!</v>
      </c>
      <c r="G45" s="99" t="e">
        <f t="shared" si="45"/>
        <v>#DIV/0!</v>
      </c>
      <c r="H45" s="99" t="e">
        <f>SUM(B45:G45)</f>
        <v>#DIV/0!</v>
      </c>
    </row>
    <row r="46" spans="1:17" ht="16" thickBot="1" x14ac:dyDescent="0.4">
      <c r="A46" s="67" t="s">
        <v>29</v>
      </c>
      <c r="B46" s="68" t="e">
        <f>B44+K44</f>
        <v>#DIV/0!</v>
      </c>
      <c r="C46" s="68" t="e">
        <f>C44+C45</f>
        <v>#DIV/0!</v>
      </c>
      <c r="D46" s="68" t="e">
        <f t="shared" ref="D46:H46" si="46">D44+D45</f>
        <v>#DIV/0!</v>
      </c>
      <c r="E46" s="68" t="e">
        <f t="shared" si="46"/>
        <v>#DIV/0!</v>
      </c>
      <c r="F46" s="68" t="e">
        <f t="shared" si="46"/>
        <v>#DIV/0!</v>
      </c>
      <c r="G46" s="68" t="e">
        <f t="shared" si="46"/>
        <v>#DIV/0!</v>
      </c>
      <c r="H46" s="68" t="e">
        <f t="shared" si="46"/>
        <v>#DIV/0!</v>
      </c>
    </row>
    <row r="53" spans="1:6" ht="72.5" x14ac:dyDescent="0.35">
      <c r="A53" s="72" t="s">
        <v>47</v>
      </c>
      <c r="B53" s="69" t="s">
        <v>30</v>
      </c>
      <c r="C53" s="72" t="s">
        <v>42</v>
      </c>
      <c r="D53" s="69" t="s">
        <v>31</v>
      </c>
      <c r="E53" s="72" t="s">
        <v>41</v>
      </c>
      <c r="F53" s="72" t="s">
        <v>40</v>
      </c>
    </row>
    <row r="54" spans="1:6" x14ac:dyDescent="0.35">
      <c r="A54" s="74" t="s">
        <v>55</v>
      </c>
      <c r="B54" s="70"/>
      <c r="C54" s="71"/>
      <c r="D54" s="73">
        <f>IF(B54&lt;=0, ,B54/C54)</f>
        <v>0</v>
      </c>
      <c r="E54" s="73">
        <f>IF(B54&gt;0,H19/12,0)</f>
        <v>0</v>
      </c>
      <c r="F54" s="76">
        <f>IF(B54&gt;0,B54/C54*E54,0)</f>
        <v>0</v>
      </c>
    </row>
    <row r="55" spans="1:6" x14ac:dyDescent="0.35">
      <c r="A55" s="74" t="s">
        <v>56</v>
      </c>
      <c r="B55" s="70"/>
      <c r="C55" s="71"/>
      <c r="D55" s="73">
        <f t="shared" ref="D55:D60" si="47">IF(B55&lt;=0, ,B55/C55)</f>
        <v>0</v>
      </c>
      <c r="E55" s="73">
        <f>IF(B55&gt;0,H19/12,0)</f>
        <v>0</v>
      </c>
      <c r="F55" s="76">
        <f t="shared" ref="F55:F60" si="48">IF(B55&gt;0,B55/C55*E55,0)</f>
        <v>0</v>
      </c>
    </row>
    <row r="56" spans="1:6" ht="15" thickBot="1" x14ac:dyDescent="0.4">
      <c r="A56" s="85" t="s">
        <v>57</v>
      </c>
      <c r="B56" s="86"/>
      <c r="C56" s="87"/>
      <c r="D56" s="62">
        <f t="shared" si="47"/>
        <v>0</v>
      </c>
      <c r="E56" s="62">
        <f>IF(B56&gt;0,H19/12,0)</f>
        <v>0</v>
      </c>
      <c r="F56" s="88">
        <f t="shared" si="48"/>
        <v>0</v>
      </c>
    </row>
    <row r="57" spans="1:6" ht="15" thickBot="1" x14ac:dyDescent="0.4">
      <c r="A57" s="80" t="s">
        <v>58</v>
      </c>
      <c r="B57" s="81"/>
      <c r="C57" s="82"/>
      <c r="D57" s="83"/>
      <c r="E57" s="83"/>
      <c r="F57" s="84">
        <f>SUM(F54:F56)</f>
        <v>0</v>
      </c>
    </row>
    <row r="58" spans="1:6" x14ac:dyDescent="0.35">
      <c r="A58" s="77" t="s">
        <v>59</v>
      </c>
      <c r="B58" s="78"/>
      <c r="C58" s="22"/>
      <c r="D58" s="63">
        <f t="shared" si="47"/>
        <v>0</v>
      </c>
      <c r="E58" s="63">
        <f>IF(B58&gt;0,Q19/12,0)</f>
        <v>0</v>
      </c>
      <c r="F58" s="79">
        <f t="shared" si="48"/>
        <v>0</v>
      </c>
    </row>
    <row r="59" spans="1:6" x14ac:dyDescent="0.35">
      <c r="A59" s="75" t="s">
        <v>60</v>
      </c>
      <c r="B59" s="70"/>
      <c r="C59" s="71"/>
      <c r="D59" s="73">
        <f t="shared" si="47"/>
        <v>0</v>
      </c>
      <c r="E59" s="73">
        <f>IF(B59&gt;0,Q19/12,0)</f>
        <v>0</v>
      </c>
      <c r="F59" s="76">
        <f t="shared" si="48"/>
        <v>0</v>
      </c>
    </row>
    <row r="60" spans="1:6" ht="15" thickBot="1" x14ac:dyDescent="0.4">
      <c r="A60" s="89" t="s">
        <v>61</v>
      </c>
      <c r="B60" s="86"/>
      <c r="C60" s="87"/>
      <c r="D60" s="62">
        <f t="shared" si="47"/>
        <v>0</v>
      </c>
      <c r="E60" s="62">
        <f>IF(B60&gt;0,Q19/12,0)</f>
        <v>0</v>
      </c>
      <c r="F60" s="88">
        <f t="shared" si="48"/>
        <v>0</v>
      </c>
    </row>
    <row r="61" spans="1:6" ht="15" thickBot="1" x14ac:dyDescent="0.4">
      <c r="A61" s="90" t="s">
        <v>62</v>
      </c>
      <c r="B61" s="91"/>
      <c r="C61" s="92"/>
      <c r="D61" s="93"/>
      <c r="E61" s="93"/>
      <c r="F61" s="94">
        <f>SUM(F58:F60)</f>
        <v>0</v>
      </c>
    </row>
    <row r="64" spans="1:6" x14ac:dyDescent="0.35">
      <c r="A64" s="69" t="s">
        <v>13</v>
      </c>
      <c r="B64" s="69" t="s">
        <v>39</v>
      </c>
    </row>
    <row r="65" spans="1:2" x14ac:dyDescent="0.35">
      <c r="A65" s="25" t="s">
        <v>32</v>
      </c>
      <c r="B65" s="25" t="s">
        <v>33</v>
      </c>
    </row>
    <row r="66" spans="1:2" x14ac:dyDescent="0.35">
      <c r="A66" s="25" t="s">
        <v>34</v>
      </c>
      <c r="B66" s="25" t="s">
        <v>33</v>
      </c>
    </row>
    <row r="67" spans="1:2" x14ac:dyDescent="0.35">
      <c r="A67" s="25" t="s">
        <v>35</v>
      </c>
      <c r="B67" s="25" t="s">
        <v>38</v>
      </c>
    </row>
    <row r="68" spans="1:2" x14ac:dyDescent="0.35">
      <c r="A68" s="25" t="s">
        <v>36</v>
      </c>
      <c r="B68" s="25" t="s">
        <v>37</v>
      </c>
    </row>
  </sheetData>
  <mergeCells count="5">
    <mergeCell ref="A17:H17"/>
    <mergeCell ref="J17:Q17"/>
    <mergeCell ref="A2:H2"/>
    <mergeCell ref="J2:Q2"/>
    <mergeCell ref="A1:K1"/>
  </mergeCells>
  <pageMargins left="0.70866141732283472" right="0.70866141732283472" top="0.78740157480314965" bottom="0.78740157480314965" header="0.31496062992125984" footer="0.31496062992125984"/>
  <pageSetup paperSize="9" scale="60" orientation="landscape" r:id="rId1"/>
  <customProperties>
    <customPr name="_pios_id" r:id="rId2"/>
  </customProperties>
  <ignoredErrors>
    <ignoredError sqref="C40:D40 E40:G40" formulaRange="1"/>
    <ignoredError sqref="H40 B43:G43 H42 H43 K43:Q43 Q40 Q42 F5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workbookViewId="0">
      <selection activeCell="A10" sqref="A10"/>
    </sheetView>
  </sheetViews>
  <sheetFormatPr baseColWidth="10" defaultRowHeight="14.5" x14ac:dyDescent="0.35"/>
  <cols>
    <col min="1" max="1" width="57.6328125" customWidth="1"/>
    <col min="9" max="9" width="13.08984375" customWidth="1"/>
    <col min="10" max="10" width="13" bestFit="1" customWidth="1"/>
  </cols>
  <sheetData>
    <row r="1" spans="1:10" x14ac:dyDescent="0.35">
      <c r="A1" s="57" t="s">
        <v>24</v>
      </c>
      <c r="B1" s="19">
        <f>'Internal Calculation'!B34</f>
        <v>2023</v>
      </c>
      <c r="C1" s="19">
        <f>'Internal Calculation'!C34</f>
        <v>2024</v>
      </c>
      <c r="D1" s="19">
        <f>'Internal Calculation'!D34</f>
        <v>2025</v>
      </c>
      <c r="E1" s="19">
        <f>'Internal Calculation'!E34</f>
        <v>2026</v>
      </c>
      <c r="F1" s="19">
        <f>'Internal Calculation'!F34</f>
        <v>2027</v>
      </c>
      <c r="G1" s="19">
        <f>'Internal Calculation'!G34</f>
        <v>2028</v>
      </c>
      <c r="H1" s="54" t="s">
        <v>1</v>
      </c>
    </row>
    <row r="2" spans="1:10" ht="15" thickBot="1" x14ac:dyDescent="0.4">
      <c r="A2" s="62" t="s">
        <v>63</v>
      </c>
      <c r="B2" s="51" t="e">
        <f>'Internal Calculation'!B46</f>
        <v>#DIV/0!</v>
      </c>
      <c r="C2" s="51" t="e">
        <f>'Internal Calculation'!C46</f>
        <v>#DIV/0!</v>
      </c>
      <c r="D2" s="51" t="e">
        <f>'Internal Calculation'!D46</f>
        <v>#DIV/0!</v>
      </c>
      <c r="E2" s="51" t="e">
        <f>'Internal Calculation'!E46</f>
        <v>#DIV/0!</v>
      </c>
      <c r="F2" s="51" t="e">
        <f>'Internal Calculation'!F46</f>
        <v>#DIV/0!</v>
      </c>
      <c r="G2" s="51" t="e">
        <f>'Internal Calculation'!G46</f>
        <v>#DIV/0!</v>
      </c>
      <c r="H2" s="51" t="e">
        <f>SUM(B2:G2)</f>
        <v>#DIV/0!</v>
      </c>
    </row>
    <row r="3" spans="1:10" x14ac:dyDescent="0.35">
      <c r="A3" s="63" t="s">
        <v>64</v>
      </c>
      <c r="B3" s="38">
        <f>'Internal Calculation'!B30+'Internal Calculation'!K30</f>
        <v>0</v>
      </c>
      <c r="C3" s="38">
        <f>'Internal Calculation'!C30+'Internal Calculation'!L30</f>
        <v>0</v>
      </c>
      <c r="D3" s="38">
        <f>'Internal Calculation'!D30+'Internal Calculation'!M30</f>
        <v>0</v>
      </c>
      <c r="E3" s="38">
        <f>'Internal Calculation'!E30+'Internal Calculation'!N30</f>
        <v>0</v>
      </c>
      <c r="F3" s="38">
        <f>'Internal Calculation'!F30+'Internal Calculation'!O30</f>
        <v>0</v>
      </c>
      <c r="G3" s="38">
        <f>'Internal Calculation'!G30+'Internal Calculation'!P30</f>
        <v>0</v>
      </c>
      <c r="H3" s="60">
        <f t="shared" ref="H3:H7" si="0">SUM(B3:G3)</f>
        <v>0</v>
      </c>
    </row>
    <row r="4" spans="1:10" ht="15" thickBot="1" x14ac:dyDescent="0.4">
      <c r="A4" s="62" t="s">
        <v>65</v>
      </c>
      <c r="B4" s="51">
        <f>B3/160*60</f>
        <v>0</v>
      </c>
      <c r="C4" s="51">
        <f t="shared" ref="C4:G4" si="1">C3/160*60</f>
        <v>0</v>
      </c>
      <c r="D4" s="51">
        <f t="shared" si="1"/>
        <v>0</v>
      </c>
      <c r="E4" s="51">
        <f t="shared" si="1"/>
        <v>0</v>
      </c>
      <c r="F4" s="51">
        <f t="shared" si="1"/>
        <v>0</v>
      </c>
      <c r="G4" s="51">
        <f t="shared" si="1"/>
        <v>0</v>
      </c>
      <c r="H4" s="46">
        <f t="shared" si="0"/>
        <v>0</v>
      </c>
    </row>
    <row r="5" spans="1:10" x14ac:dyDescent="0.35">
      <c r="A5" s="63" t="s">
        <v>66</v>
      </c>
      <c r="B5" s="38" t="e">
        <f>'Internal Calculation'!B40+'Internal Calculation'!K40</f>
        <v>#DIV/0!</v>
      </c>
      <c r="C5" s="38" t="e">
        <f>'Internal Calculation'!C40+'Internal Calculation'!L40</f>
        <v>#DIV/0!</v>
      </c>
      <c r="D5" s="38" t="e">
        <f>'Internal Calculation'!D40+'Internal Calculation'!M40</f>
        <v>#DIV/0!</v>
      </c>
      <c r="E5" s="38" t="e">
        <f>'Internal Calculation'!E40+'Internal Calculation'!N40</f>
        <v>#DIV/0!</v>
      </c>
      <c r="F5" s="38" t="e">
        <f>'Internal Calculation'!F40+'Internal Calculation'!O40</f>
        <v>#DIV/0!</v>
      </c>
      <c r="G5" s="38" t="e">
        <f>'Internal Calculation'!G40+'Internal Calculation'!P40</f>
        <v>#DIV/0!</v>
      </c>
      <c r="H5" s="60" t="e">
        <f t="shared" si="0"/>
        <v>#DIV/0!</v>
      </c>
    </row>
    <row r="6" spans="1:10" ht="15" thickBot="1" x14ac:dyDescent="0.4">
      <c r="A6" s="62" t="s">
        <v>67</v>
      </c>
      <c r="B6" s="51" t="e">
        <f>'Internal Calculation'!B41+'Internal Calculation'!K41</f>
        <v>#DIV/0!</v>
      </c>
      <c r="C6" s="51" t="e">
        <f>'Internal Calculation'!C41+'Internal Calculation'!L41</f>
        <v>#DIV/0!</v>
      </c>
      <c r="D6" s="51" t="e">
        <f>'Internal Calculation'!D41+'Internal Calculation'!M41</f>
        <v>#DIV/0!</v>
      </c>
      <c r="E6" s="51" t="e">
        <f>'Internal Calculation'!E41+'Internal Calculation'!N41</f>
        <v>#DIV/0!</v>
      </c>
      <c r="F6" s="51" t="e">
        <f>'Internal Calculation'!F41+'Internal Calculation'!O41</f>
        <v>#DIV/0!</v>
      </c>
      <c r="G6" s="51" t="e">
        <f>'Internal Calculation'!G41+'Internal Calculation'!P41</f>
        <v>#DIV/0!</v>
      </c>
      <c r="H6" s="46" t="e">
        <f t="shared" si="0"/>
        <v>#DIV/0!</v>
      </c>
    </row>
    <row r="7" spans="1:10" x14ac:dyDescent="0.35">
      <c r="A7" s="58" t="s">
        <v>68</v>
      </c>
      <c r="B7" s="59" t="e">
        <f>B6+B4</f>
        <v>#DIV/0!</v>
      </c>
      <c r="C7" s="59" t="e">
        <f t="shared" ref="C7:G7" si="2">C6+C4</f>
        <v>#DIV/0!</v>
      </c>
      <c r="D7" s="59" t="e">
        <f>D6+D4</f>
        <v>#DIV/0!</v>
      </c>
      <c r="E7" s="59" t="e">
        <f t="shared" si="2"/>
        <v>#DIV/0!</v>
      </c>
      <c r="F7" s="59" t="e">
        <f t="shared" si="2"/>
        <v>#DIV/0!</v>
      </c>
      <c r="G7" s="59" t="e">
        <f t="shared" si="2"/>
        <v>#DIV/0!</v>
      </c>
      <c r="H7" s="59" t="e">
        <f t="shared" si="0"/>
        <v>#DIV/0!</v>
      </c>
    </row>
    <row r="8" spans="1:10" x14ac:dyDescent="0.35">
      <c r="A8" s="58" t="s">
        <v>23</v>
      </c>
      <c r="B8" s="59" t="e">
        <f>B7/2</f>
        <v>#DIV/0!</v>
      </c>
      <c r="C8" s="59" t="e">
        <f t="shared" ref="C8:G8" si="3">C7/2</f>
        <v>#DIV/0!</v>
      </c>
      <c r="D8" s="59" t="e">
        <f t="shared" si="3"/>
        <v>#DIV/0!</v>
      </c>
      <c r="E8" s="59" t="e">
        <f t="shared" si="3"/>
        <v>#DIV/0!</v>
      </c>
      <c r="F8" s="59" t="e">
        <f t="shared" si="3"/>
        <v>#DIV/0!</v>
      </c>
      <c r="G8" s="59" t="e">
        <f t="shared" si="3"/>
        <v>#DIV/0!</v>
      </c>
      <c r="H8" s="59" t="e">
        <f t="shared" ref="H8:H9" si="4">SUM(B8:G8)</f>
        <v>#DIV/0!</v>
      </c>
    </row>
    <row r="9" spans="1:10" ht="15" thickBot="1" x14ac:dyDescent="0.4">
      <c r="A9" s="61" t="s">
        <v>75</v>
      </c>
      <c r="B9" s="30" t="e">
        <f>B7/2</f>
        <v>#DIV/0!</v>
      </c>
      <c r="C9" s="30" t="e">
        <f t="shared" ref="C9:G9" si="5">C7/2</f>
        <v>#DIV/0!</v>
      </c>
      <c r="D9" s="30" t="e">
        <f t="shared" si="5"/>
        <v>#DIV/0!</v>
      </c>
      <c r="E9" s="30" t="e">
        <f t="shared" si="5"/>
        <v>#DIV/0!</v>
      </c>
      <c r="F9" s="30" t="e">
        <f t="shared" si="5"/>
        <v>#DIV/0!</v>
      </c>
      <c r="G9" s="30" t="e">
        <f t="shared" si="5"/>
        <v>#DIV/0!</v>
      </c>
      <c r="H9" s="30" t="e">
        <f t="shared" si="4"/>
        <v>#DIV/0!</v>
      </c>
    </row>
    <row r="10" spans="1:10" x14ac:dyDescent="0.35">
      <c r="A10" s="96" t="s">
        <v>69</v>
      </c>
      <c r="B10" s="97">
        <f>'Internal Calculation'!K30/160*100</f>
        <v>0</v>
      </c>
      <c r="C10" s="97">
        <f>'Internal Calculation'!L30/160*100</f>
        <v>0</v>
      </c>
      <c r="D10" s="97">
        <f>'Internal Calculation'!M30/160*100</f>
        <v>0</v>
      </c>
      <c r="E10" s="97">
        <f>'Internal Calculation'!N30/160*100</f>
        <v>0</v>
      </c>
      <c r="F10" s="97">
        <f>'Internal Calculation'!O30/160*100</f>
        <v>0</v>
      </c>
      <c r="G10" s="97">
        <f>'Internal Calculation'!P30/160*100</f>
        <v>0</v>
      </c>
      <c r="H10" s="97">
        <f>SUM(B10:G10)</f>
        <v>0</v>
      </c>
    </row>
    <row r="11" spans="1:10" ht="15" thickBot="1" x14ac:dyDescent="0.4">
      <c r="A11" s="98" t="s">
        <v>70</v>
      </c>
      <c r="B11" s="99" t="e">
        <f>'Internal Calculation'!K40</f>
        <v>#DIV/0!</v>
      </c>
      <c r="C11" s="99" t="e">
        <f>'Internal Calculation'!L40</f>
        <v>#DIV/0!</v>
      </c>
      <c r="D11" s="99" t="e">
        <f>'Internal Calculation'!M40</f>
        <v>#DIV/0!</v>
      </c>
      <c r="E11" s="99" t="e">
        <f>'Internal Calculation'!N40</f>
        <v>#DIV/0!</v>
      </c>
      <c r="F11" s="99" t="e">
        <f>'Internal Calculation'!O40</f>
        <v>#DIV/0!</v>
      </c>
      <c r="G11" s="99" t="e">
        <f>'Internal Calculation'!P40</f>
        <v>#DIV/0!</v>
      </c>
      <c r="H11" s="99" t="e">
        <f>SUM(B11:G11)</f>
        <v>#DIV/0!</v>
      </c>
    </row>
    <row r="12" spans="1:10" ht="15" thickBot="1" x14ac:dyDescent="0.4">
      <c r="A12" s="104" t="s">
        <v>49</v>
      </c>
      <c r="B12" s="105" t="e">
        <f>B10+B11</f>
        <v>#DIV/0!</v>
      </c>
      <c r="C12" s="105" t="e">
        <f t="shared" ref="C12:H12" si="6">C10+C11</f>
        <v>#DIV/0!</v>
      </c>
      <c r="D12" s="105" t="e">
        <f t="shared" si="6"/>
        <v>#DIV/0!</v>
      </c>
      <c r="E12" s="105" t="e">
        <f t="shared" si="6"/>
        <v>#DIV/0!</v>
      </c>
      <c r="F12" s="105" t="e">
        <f t="shared" si="6"/>
        <v>#DIV/0!</v>
      </c>
      <c r="G12" s="105" t="e">
        <f t="shared" si="6"/>
        <v>#DIV/0!</v>
      </c>
      <c r="H12" s="105" t="e">
        <f t="shared" si="6"/>
        <v>#DIV/0!</v>
      </c>
    </row>
    <row r="13" spans="1:10" ht="15" thickBot="1" x14ac:dyDescent="0.4">
      <c r="A13" s="53" t="s">
        <v>21</v>
      </c>
      <c r="B13" s="56"/>
      <c r="C13" s="55"/>
      <c r="D13" s="55"/>
      <c r="E13" s="55"/>
      <c r="F13" s="55"/>
      <c r="G13" s="55"/>
      <c r="H13" s="100" t="e">
        <f>H7/(H2-H7)</f>
        <v>#DIV/0!</v>
      </c>
      <c r="I13" s="106" t="e">
        <f>H13*100</f>
        <v>#DIV/0!</v>
      </c>
      <c r="J13" s="108" t="e">
        <f>H2/(100+I13)*I13</f>
        <v>#DIV/0!</v>
      </c>
    </row>
    <row r="14" spans="1:10" ht="15" thickBot="1" x14ac:dyDescent="0.4">
      <c r="A14" s="114" t="s">
        <v>22</v>
      </c>
      <c r="B14" s="111" t="e">
        <f>B2-B7-B10-B11</f>
        <v>#DIV/0!</v>
      </c>
      <c r="C14" s="111" t="e">
        <f t="shared" ref="C14:D14" si="7">C2-C7-C10-C11</f>
        <v>#DIV/0!</v>
      </c>
      <c r="D14" s="111" t="e">
        <f t="shared" si="7"/>
        <v>#DIV/0!</v>
      </c>
      <c r="E14" s="111" t="e">
        <f t="shared" ref="E14:G14" si="8">E2-(E2*$H$13)-E10-E11</f>
        <v>#DIV/0!</v>
      </c>
      <c r="F14" s="111" t="e">
        <f t="shared" si="8"/>
        <v>#DIV/0!</v>
      </c>
      <c r="G14" s="111" t="e">
        <f t="shared" si="8"/>
        <v>#DIV/0!</v>
      </c>
      <c r="H14" s="111" t="e">
        <f>H2-H7-H10-H11</f>
        <v>#DIV/0!</v>
      </c>
      <c r="J14" s="107"/>
    </row>
    <row r="18" spans="1:8" x14ac:dyDescent="0.35">
      <c r="A18" s="101"/>
      <c r="B18" s="102"/>
      <c r="C18" s="102"/>
      <c r="D18" s="102"/>
      <c r="E18" s="102"/>
      <c r="F18" s="102"/>
      <c r="G18" s="102"/>
      <c r="H18" s="102"/>
    </row>
    <row r="19" spans="1:8" x14ac:dyDescent="0.35">
      <c r="A19" s="101"/>
      <c r="B19" s="102"/>
      <c r="C19" s="102"/>
      <c r="D19" s="102"/>
      <c r="E19" s="102"/>
      <c r="F19" s="102"/>
      <c r="G19" s="102"/>
      <c r="H19" s="102"/>
    </row>
    <row r="20" spans="1:8" x14ac:dyDescent="0.35">
      <c r="A20" s="101"/>
      <c r="B20" s="103"/>
    </row>
  </sheetData>
  <conditionalFormatting sqref="I13">
    <cfRule type="cellIs" dxfId="1" priority="2" operator="equal">
      <formula>$H$7</formula>
    </cfRule>
  </conditionalFormatting>
  <conditionalFormatting sqref="J13">
    <cfRule type="cellIs" dxfId="0" priority="1" operator="equal">
      <formula>$H$7</formula>
    </cfRule>
  </conditionalFormatting>
  <pageMargins left="0.7" right="0.7" top="0.78740157499999996" bottom="0.78740157499999996" header="0.3" footer="0.3"/>
  <pageSetup paperSize="9"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Internal Calculation</vt:lpstr>
      <vt:lpstr>Budget Spread</vt:lpstr>
    </vt:vector>
  </TitlesOfParts>
  <Company>Universitaet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zinnerl4</dc:creator>
  <cp:lastModifiedBy>Vera Stelzer</cp:lastModifiedBy>
  <cp:lastPrinted>2014-10-06T12:09:41Z</cp:lastPrinted>
  <dcterms:created xsi:type="dcterms:W3CDTF">2012-01-27T10:55:50Z</dcterms:created>
  <dcterms:modified xsi:type="dcterms:W3CDTF">2023-07-28T13:02:31Z</dcterms:modified>
</cp:coreProperties>
</file>